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<sst xmlns="http://schemas.openxmlformats.org/spreadsheetml/2006/main" count="190" uniqueCount="161">
  <si>
    <t>1st TN FREE STATE DEPOSITORY &amp; EXCHANGE</t>
  </si>
  <si>
    <t>INITIAL PRIVATE OFFERING</t>
  </si>
  <si>
    <t>ROUND 1 INVESTMENT GOAL</t>
  </si>
  <si>
    <t>DEADLINE TO INVEST:  7/4/2024</t>
  </si>
  <si>
    <t>DRIVER: # OF MEMBERS</t>
  </si>
  <si>
    <t>DEPOSITS RECEIVED AS OF 6.25.24</t>
  </si>
  <si>
    <t>DEPOSITORY &amp; EXCH</t>
  </si>
  <si>
    <t>6.25.24</t>
  </si>
  <si>
    <t>CAPITAL BUDGET</t>
  </si>
  <si>
    <t>6.30.24</t>
  </si>
  <si>
    <t>OPERATING BUDGET</t>
  </si>
  <si>
    <t>PLEDGES RECEIVED AS OF 6.27.24</t>
  </si>
  <si>
    <t>Original Budget</t>
  </si>
  <si>
    <t>1st update - E&amp;L SC Trip</t>
  </si>
  <si>
    <t>2nd update - L after trustee mtg</t>
  </si>
  <si>
    <t>TOTAL COMMITTED AS OF 6.27.24</t>
  </si>
  <si>
    <t>BLDG</t>
  </si>
  <si>
    <t>BLDG/ADA RAMP&amp;LIFT</t>
  </si>
  <si>
    <t>BLDG/ADA RAMP&amp;LIFT - LYNN WILL GET ESTIMATE</t>
  </si>
  <si>
    <t>SECURITY/SALES - 2 FT @$60K</t>
  </si>
  <si>
    <t>BUDGET GOAL</t>
  </si>
  <si>
    <t>PLATE</t>
  </si>
  <si>
    <t>PLATE / REGENCY MINT - LYNN WILL RESEARCH FAQ</t>
  </si>
  <si>
    <t>UTILITIES - 3K/MO, CONFIRM WITH DAVID</t>
  </si>
  <si>
    <t>BUDGET SHORTFALL AS OF 6.27.24</t>
  </si>
  <si>
    <t>SOFTWARE/TRUCK</t>
  </si>
  <si>
    <t>TRUCK</t>
  </si>
  <si>
    <t>SOFTWARE/HARDWARE/SERVER/INFRASTRUCTURE(REIMB ERIC - PAYS FOR TRUCK - NEEDS INVOICE)</t>
  </si>
  <si>
    <t>SUPPLIES</t>
  </si>
  <si>
    <t>COMMS</t>
  </si>
  <si>
    <t>SMALL ARMORED CAR - ERIC WILL SECURE (no need for support vehicle at this time)</t>
  </si>
  <si>
    <t>INVESTMENT CLUB ROOM RENTAL</t>
  </si>
  <si>
    <t>DEPOSIT BOXES</t>
  </si>
  <si>
    <t>COMMS - SECURITY CAMERA UPGRADE, PHONES &amp; COMPUTERS</t>
  </si>
  <si>
    <t xml:space="preserve"> 6 CLUBS @ $280/MO - MEET WEEKLY FOR 2HRS EA: 8HRS X $35/HR</t>
  </si>
  <si>
    <t>MISC OPERATING EXPENSE - TBD</t>
  </si>
  <si>
    <t>MISC OPERATING EXPENSE -TBD</t>
  </si>
  <si>
    <t>DEPOSIT BOXES - 150 BOXES @ $150 - LYNN WILL CALL BANK PAK 931-635-2864</t>
  </si>
  <si>
    <t>AVAILABLE CASH AS OF 6.25.24 - need current bank balance</t>
  </si>
  <si>
    <t>CAPITAL RESERVES FOR BLDG IMPROVEMENTS</t>
  </si>
  <si>
    <t>UNRECEIVED PLEDGES AS OF 6.27.24</t>
  </si>
  <si>
    <t>OFFSET BY INDIVIDUAL INVESTMENT/CLUBS</t>
  </si>
  <si>
    <t>TOTAL FUNDS AVAILABLE ONCE PLEDGES ARE DEPOSITED</t>
  </si>
  <si>
    <t>after the original budget was created and shared with the trustees,</t>
  </si>
  <si>
    <t xml:space="preserve">we removed the now $0 software budget and replaced </t>
  </si>
  <si>
    <t>Reimburse Eric for software/hardware/infrastructure hard costs of $100k which offset cost of Bronco</t>
  </si>
  <si>
    <t>ADDITIONAL PLEDGES NEEDED AS OF 6.30.24</t>
  </si>
  <si>
    <t>we learned the software expense is zero for the first year</t>
  </si>
  <si>
    <t>it with the truck expense. we also removed</t>
  </si>
  <si>
    <t>only 1 small armored car is needed, which will not draw attention and need for support vehicle, revisit as needed</t>
  </si>
  <si>
    <t>BLDG SPACE RENT ~($35*40*4)</t>
  </si>
  <si>
    <t>WHAT WILL BE AVAILABLE TO PURCHASE DEPOSITORY ONCE NEW PLEDGE/DEPOSIT RECEIVED</t>
  </si>
  <si>
    <t xml:space="preserve">the plate expense affer meeting with </t>
  </si>
  <si>
    <t>security system in place, 20+ yrs old, needs upgrades</t>
  </si>
  <si>
    <t>DEP BOX RENTAL</t>
  </si>
  <si>
    <t>IMMEDIATE CASH NEED TO PURCHASE DEPOSITORY ASAP 7.4.24</t>
  </si>
  <si>
    <t xml:space="preserve">Liberty Dollar Financial Assoc about forming a partnership </t>
  </si>
  <si>
    <t>PARKING SPACE RENTAL</t>
  </si>
  <si>
    <t>REMAINING CASH/ASSETS NEEDED BY 7.22.24</t>
  </si>
  <si>
    <t>and using a mint rather than the plate</t>
  </si>
  <si>
    <t>OPERATING COST PER MEMBER</t>
  </si>
  <si>
    <t>RESERVES NEEDED BY 8.15.24</t>
  </si>
  <si>
    <t>OPERATING COST PER MONTH</t>
  </si>
  <si>
    <t>LINGERING QUESTIONS:</t>
  </si>
  <si>
    <t>NET</t>
  </si>
  <si>
    <t>OPERATING COST + DEP BOX RENT PER MONTH</t>
  </si>
  <si>
    <t>DEADLINE TO CONTRIBUTE REMAINING 250K NEEDED TO PURCHASE DEPOSITORY TO BE ELIGIBLE FOR 12% ROI - 7/4/24</t>
  </si>
  <si>
    <t>Initial investment</t>
  </si>
  <si>
    <t>ROI</t>
  </si>
  <si>
    <t>OPERATING COST + DEP BOX RENT PER YEAR</t>
  </si>
  <si>
    <t>WHAT DO WE DO WITH RECEIPTS IN EXCESS OF GOAL OF $865,000? FIRST COME FIRST SERVED?</t>
  </si>
  <si>
    <t>THEN ANY REMAINING WILL BE APPLIED TO ROUND 2, LINE OF CREDIT AT 10%?</t>
  </si>
  <si>
    <t>Annual interest</t>
  </si>
  <si>
    <t>Software budget for future years will be needed as well for emails, server, etc.</t>
  </si>
  <si>
    <t>WILL THERE BE A PREMIUM FEE FOR CONVERTING FIAT TO SILVER?</t>
  </si>
  <si>
    <t>/12</t>
  </si>
  <si>
    <t>months</t>
  </si>
  <si>
    <t>Will each district be responsible for their own expenses?</t>
  </si>
  <si>
    <t>MEMBERS</t>
  </si>
  <si>
    <t>CAN WE BEGIN ACCEPTING SILVER, GOLD BEFORE DEP OPENS, AND CAN FIAT BE CONVERTED BEFORE DEP OPENS?</t>
  </si>
  <si>
    <t>monthly interest</t>
  </si>
  <si>
    <t xml:space="preserve">Or will founders pay and be reimbursed by districts. </t>
  </si>
  <si>
    <t>DEP BOX RENT</t>
  </si>
  <si>
    <t>PKG SPACE RENT</t>
  </si>
  <si>
    <t>CRM - build with Ryan and/or Dean</t>
  </si>
  <si>
    <t>PKG SPACES FOR RENT</t>
  </si>
  <si>
    <t>ADVANTAGES OF CONTRIBUTING AND BECOMING A FOUNDER ASAP:</t>
  </si>
  <si>
    <t>initial investment</t>
  </si>
  <si>
    <t>BLDG SPACE RENT</t>
  </si>
  <si>
    <t>DEPOSITORY CAN FINALLY BE OPENED</t>
  </si>
  <si>
    <t>annual interest</t>
  </si>
  <si>
    <t>SECURITY/SALES PERSONNEL</t>
  </si>
  <si>
    <t>WILL BE USED AS A MODEL FOR OTHER STATES FOR POSTERITY</t>
  </si>
  <si>
    <t>yrs to be made whole</t>
  </si>
  <si>
    <t>SILVER, GOLD, BULLION CAN BE DEPOSITED AND KEPT SAFE WITH MILITIA GUARDS</t>
  </si>
  <si>
    <t>months to be made whole</t>
  </si>
  <si>
    <t>INVESTMENTS MADE BY FOUNDERS ARE GIVEN IMMEDIATE INVESTMENT+ ROI OPPORTUNITY TO PUT FUNDS TO WORK ASAP</t>
  </si>
  <si>
    <t>transferable to heirs into perpetuity</t>
  </si>
  <si>
    <t>duration of annual interest payments</t>
  </si>
  <si>
    <t>FOUNDERS HAVE FIRST DIBS ON CHOOSING TO INVEST IN A SPECIFIC CLUB OFFERING BEFORE OTHER MEMBERS</t>
  </si>
  <si>
    <t>FOUNDERS WILL NOT BE ALLOWED TO BE THE ONLY INVESTORS IN EACH CLUB OFFERING; OTHERWISE NOBODY ELSE WILL USE THE DEPOSITORY, THEY NEED TO BE ABLE TO INVEST AS WELL</t>
  </si>
  <si>
    <t>PERHAPS FOUNDERS SHOULD BE LIMITED TO 51% OF ALL INVESTMENT CLUB OPPORTUNITIES?</t>
  </si>
  <si>
    <t>ROUND 2 INVESTMENT GOAL</t>
  </si>
  <si>
    <t>ROI IS PAID OUT ACCORDING TO % INVESTED. IE IF INVESTMENT BY ONE PERSON IS $465,000 OF $775,000, THEY WILL RECEIVE 60% OF ALL PAYOUTS</t>
  </si>
  <si>
    <t>DEADLINE TO INVEST:</t>
  </si>
  <si>
    <t>PHASE 1 - $250,000 BY 7/15/24 10.5%, PHASE 2 - $250,000 7/16 - 8/15/24 10%, PHASE 3 - $250,000 8/16 - 9/15/24 9.5%, PHASE 4 - $250,000 9/16 -10/31/24 9%</t>
  </si>
  <si>
    <t>PAYOUT OR REINVESTMENT OPTION FOR ROI - MEMBER CHOICE</t>
  </si>
  <si>
    <t>LINE OF CREDIT TO BE USED FOR STATE OUTREACH AND EDUCATIONAL MODEL(BUSINESS IN A BOX)</t>
  </si>
  <si>
    <t>DISCUSS GOAL, DEADLINE/AMOUNTS/INT RATES WITH ERIC</t>
  </si>
  <si>
    <t>UPFRONT LOAN TO US TO BE ABLE TO CREATE MODEL FOR STATES</t>
  </si>
  <si>
    <t>USE FUNDS TO CREATE CRM, FOR TRAVEL/PER DIEM, VEHICLES, STAFF/CONSULTANTS, SUPPLIES, PRINTING ETC (WE NEED TO BUILD OUT A BUDGET / PLAN</t>
  </si>
  <si>
    <t>TO DO ITEMS:</t>
  </si>
  <si>
    <t>WE WILL DRAW ONLY WHAT WE NEED AND PAY BACK AT AN  ANNUALIZED RATE OF RETURN DEPENDING ON WHEN INVESTMENT IS RECEIVED; INVESTORS OR INCENTIVED FOR CONTRIBUTING EARLY</t>
  </si>
  <si>
    <t>WE CONTROL WITHDRAWALS AS NEEDED</t>
  </si>
  <si>
    <t>THERE WILL BE NO ROI TO THE INVESTORS ON OUR PACKAGE SALES, THEIR EARNINGS COME FROM THE LOC</t>
  </si>
  <si>
    <t>ALL PROCEEDS OF PACKAGE SALES BELONG TO E&amp;L SINCE WE ARE PAYING BACK ALL OF THE DRAWS WE USE TO PAY OUR EXPENSES, PLUS INTEREST</t>
  </si>
  <si>
    <t>Revenue to Founders</t>
  </si>
  <si>
    <t>PER MONTH</t>
  </si>
  <si>
    <t>WE WILL PAY BACK ASAP TO MINIMIZE OUR INTEREST EXPENSE AND SO INVESTORS CAN PUT THEIR FUNDS TO WORK IN OTHER CLUB OFFERINGS</t>
  </si>
  <si>
    <t>RENT - OFFICE SPACE AND PARKING SPOTS</t>
  </si>
  <si>
    <t>THIS OPPORTUNITY IS ONLY OPEN TO FOUNDERS</t>
  </si>
  <si>
    <t>ANY UNUSED FUNDS TO BE RETURNED TO THE FOUNDING INVESTORS; WE MAY BE ABLE TO FUND OURSELVES AFTER SELLING A FEW PACKAGES, OR WE MAY NEED TO ENSURE INVESTORS ARE GIVEN AN</t>
  </si>
  <si>
    <t xml:space="preserve">        INVESTMENT OPPORTUNITY / IF NO OTHER CLUB OPPS AVAILABLE</t>
  </si>
  <si>
    <t>PMA DUES</t>
  </si>
  <si>
    <t>TBD</t>
  </si>
  <si>
    <t>PHASE 1</t>
  </si>
  <si>
    <t>7.15.24</t>
  </si>
  <si>
    <t xml:space="preserve">AS SOON AS WE NEED AN ARMORED VEHICLE TO TRANSPORT </t>
  </si>
  <si>
    <t xml:space="preserve">  ASSETS TO/FROM DEP</t>
  </si>
  <si>
    <t>SHARED EXPENSE REIMBURSEMENT FROM OTHER DISTRICTS IF ALL STATE EXPENSES FLOW THRU TN HQ</t>
  </si>
  <si>
    <t>(reimbursed by districts with premium for admin)</t>
  </si>
  <si>
    <t>HQ Admin expense must be budgeted if this is implemented</t>
  </si>
  <si>
    <t>this is favorable bc it would save staff costs at the district level, and continuity of operations</t>
  </si>
  <si>
    <t>PHASE 2</t>
  </si>
  <si>
    <t>8.15.24</t>
  </si>
  <si>
    <t>PHASE 3</t>
  </si>
  <si>
    <t>9.15.24</t>
  </si>
  <si>
    <t>PHASE 4</t>
  </si>
  <si>
    <t>10.31.24</t>
  </si>
  <si>
    <t>AVG ROI</t>
  </si>
  <si>
    <t>Bullet points for founding investors/trustees:</t>
  </si>
  <si>
    <t>FIRST Depository for Free State of TN ("bragging rights")</t>
  </si>
  <si>
    <t>First to access the model that will be used by other communities throughout the country to gain their financial independence</t>
  </si>
  <si>
    <t>Complete turnkey operation</t>
  </si>
  <si>
    <t>Investments made by founders are given immediate investment + ROI opportunity to put funds to work immediately</t>
  </si>
  <si>
    <t>ROI is paid out according to % invested of total budget</t>
  </si>
  <si>
    <t>2 options for ROI - payout or reinvestment</t>
  </si>
  <si>
    <t>Priority access to Investment club options for additional revenue opportunities (up to 51% majority)</t>
  </si>
  <si>
    <t>Ability to appoint boards and committees to support operations and projects</t>
  </si>
  <si>
    <t>Creates safe &amp; secure environment for unlimited personal assets</t>
  </si>
  <si>
    <t xml:space="preserve">PMA structure creates De Jure jurisdiction providing autonomy and security with no governmental oversight </t>
  </si>
  <si>
    <t>Ability to join other PMAs to deposit and invest in other depositories' investment clubs to benefit other local economies</t>
  </si>
  <si>
    <t>Digitize assets to be used across varying monetary systems</t>
  </si>
  <si>
    <t>Digitization/Tokenization of assets on commodities based on market value (commodities marketplace for trade)</t>
  </si>
  <si>
    <t>Variety of options for monies that can be used as tender - warehouse receipts, various metals</t>
  </si>
  <si>
    <t>Provides platform to accept QFS blockchain system</t>
  </si>
  <si>
    <t xml:space="preserve">Creates opportunity to invest in local economy </t>
  </si>
  <si>
    <t>Opportunity to create and participate in existing barter &amp; exchange markets</t>
  </si>
  <si>
    <t xml:space="preserve">Creates stability and localization </t>
  </si>
  <si>
    <t>Secures posterity for generations</t>
  </si>
  <si>
    <t>Networking with like-minded people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</si>
</sst>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&quot;$&quot;#,##0.00"/>
    <numFmt numFmtId="166" formatCode="0.000"/>
  </numFmts>
  <fonts count="13">
    <font>
      <sz val="10.0"/>
      <color rgb="FF000000"/>
      <name val="Arial"/>
      <scheme val="minor"/>
    </font>
    <font>
      <b/>
      <sz val="20.0"/>
      <color theme="1"/>
      <name val="Arial"/>
    </font>
    <font>
      <sz val="11.0"/>
      <color theme="1"/>
      <name val="&quot;aptos narrow&quot;"/>
    </font>
    <font>
      <b/>
      <sz val="11.0"/>
      <color theme="1"/>
      <name val="Arial"/>
    </font>
    <font>
      <sz val="11.0"/>
      <color theme="1"/>
      <name val="Arial"/>
    </font>
    <font>
      <b/>
      <i/>
      <sz val="11.0"/>
      <color theme="1"/>
      <name val="Arial"/>
    </font>
    <font>
      <color theme="1"/>
      <name val="Arial"/>
      <scheme val="minor"/>
    </font>
    <font>
      <sz val="10.0"/>
      <color theme="1"/>
      <name val="Arial"/>
    </font>
    <font>
      <sz val="10.0"/>
      <color theme="1"/>
      <name val="&quot;aptos narrow&quot;"/>
    </font>
    <font>
      <sz val="10.0"/>
      <color theme="1"/>
      <name val="Arial"/>
      <scheme val="minor"/>
    </font>
    <font>
      <i/>
      <sz val="11.0"/>
      <color theme="1"/>
      <name val="Arial"/>
    </font>
    <font>
      <b/>
      <sz val="15.0"/>
      <color theme="1"/>
      <name val="Arial"/>
    </font>
    <font>
      <b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theme="8"/>
        <bgColor theme="8"/>
      </patternFill>
    </fill>
    <fill>
      <patternFill patternType="solid">
        <fgColor rgb="FFFFE599"/>
        <bgColor rgb="FFFFE599"/>
      </patternFill>
    </fill>
  </fills>
  <borders count="6">
    <border/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bottom"/>
    </xf>
    <xf borderId="0" fillId="2" fontId="2" numFmtId="164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left" vertical="bottom"/>
    </xf>
    <xf borderId="1" fillId="2" fontId="1" numFmtId="0" xfId="0" applyAlignment="1" applyBorder="1" applyFont="1">
      <alignment vertical="bottom"/>
    </xf>
    <xf borderId="1" fillId="2" fontId="2" numFmtId="164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2" fillId="2" fontId="1" numFmtId="0" xfId="0" applyAlignment="1" applyBorder="1" applyFont="1">
      <alignment vertical="bottom"/>
    </xf>
    <xf borderId="0" fillId="2" fontId="1" numFmtId="164" xfId="0" applyAlignment="1" applyFont="1" applyNumberFormat="1">
      <alignment horizontal="right" vertical="bottom"/>
    </xf>
    <xf borderId="3" fillId="0" fontId="2" numFmtId="0" xfId="0" applyAlignment="1" applyBorder="1" applyFont="1">
      <alignment vertical="bottom"/>
    </xf>
    <xf borderId="2" fillId="0" fontId="1" numFmtId="0" xfId="0" applyAlignment="1" applyBorder="1" applyFont="1">
      <alignment shrinkToFit="0" vertical="bottom" wrapText="0"/>
    </xf>
    <xf borderId="0" fillId="0" fontId="3" numFmtId="0" xfId="0" applyAlignment="1" applyFont="1">
      <alignment horizontal="center" readingOrder="0" vertical="bottom"/>
    </xf>
    <xf borderId="0" fillId="0" fontId="4" numFmtId="164" xfId="0" applyAlignment="1" applyFont="1" applyNumberFormat="1">
      <alignment horizontal="right" vertical="bottom"/>
    </xf>
    <xf borderId="0" fillId="0" fontId="4" numFmtId="0" xfId="0" applyAlignment="1" applyFont="1">
      <alignment shrinkToFit="0" vertical="bottom" wrapText="0"/>
    </xf>
    <xf borderId="4" fillId="0" fontId="2" numFmtId="0" xfId="0" applyAlignment="1" applyBorder="1" applyFont="1">
      <alignment vertical="bottom"/>
    </xf>
    <xf borderId="1" fillId="0" fontId="3" numFmtId="0" xfId="0" applyAlignment="1" applyBorder="1" applyFont="1">
      <alignment vertical="bottom"/>
    </xf>
    <xf borderId="1" fillId="0" fontId="3" numFmtId="0" xfId="0" applyAlignment="1" applyBorder="1" applyFont="1">
      <alignment horizontal="center" vertical="bottom"/>
    </xf>
    <xf borderId="1" fillId="0" fontId="3" numFmtId="0" xfId="0" applyAlignment="1" applyBorder="1" applyFont="1">
      <alignment readingOrder="0" vertical="bottom"/>
    </xf>
    <xf borderId="5" fillId="0" fontId="3" numFmtId="0" xfId="0" applyAlignment="1" applyBorder="1" applyFont="1">
      <alignment horizontal="center" readingOrder="0" vertical="bottom"/>
    </xf>
    <xf borderId="0" fillId="0" fontId="2" numFmtId="164" xfId="0" applyAlignment="1" applyFont="1" applyNumberFormat="1">
      <alignment horizontal="right" vertical="bottom"/>
    </xf>
    <xf borderId="1" fillId="0" fontId="2" numFmtId="164" xfId="0" applyAlignment="1" applyBorder="1" applyFont="1" applyNumberFormat="1">
      <alignment horizontal="right" vertical="bottom"/>
    </xf>
    <xf borderId="2" fillId="0" fontId="2" numFmtId="0" xfId="0" applyAlignment="1" applyBorder="1" applyFont="1">
      <alignment vertical="bottom"/>
    </xf>
    <xf borderId="3" fillId="0" fontId="5" numFmtId="0" xfId="0" applyAlignment="1" applyBorder="1" applyFont="1">
      <alignment horizontal="center" vertical="bottom"/>
    </xf>
    <xf borderId="3" fillId="0" fontId="5" numFmtId="164" xfId="0" applyAlignment="1" applyBorder="1" applyFont="1" applyNumberFormat="1">
      <alignment horizontal="center" vertical="bottom"/>
    </xf>
    <xf borderId="2" fillId="0" fontId="4" numFmtId="0" xfId="0" applyAlignment="1" applyBorder="1" applyFont="1">
      <alignment horizontal="center" vertical="bottom"/>
    </xf>
    <xf borderId="3" fillId="0" fontId="4" numFmtId="164" xfId="0" applyAlignment="1" applyBorder="1" applyFont="1" applyNumberFormat="1">
      <alignment horizontal="center" vertical="bottom"/>
    </xf>
    <xf borderId="0" fillId="0" fontId="4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vertical="bottom"/>
    </xf>
    <xf borderId="0" fillId="0" fontId="4" numFmtId="165" xfId="0" applyAlignment="1" applyFont="1" applyNumberFormat="1">
      <alignment horizontal="center" readingOrder="0" vertical="bottom"/>
    </xf>
    <xf borderId="0" fillId="0" fontId="4" numFmtId="164" xfId="0" applyAlignment="1" applyFont="1" applyNumberFormat="1">
      <alignment horizontal="left" readingOrder="0" vertical="bottom"/>
    </xf>
    <xf borderId="1" fillId="0" fontId="4" numFmtId="164" xfId="0" applyAlignment="1" applyBorder="1" applyFont="1" applyNumberFormat="1">
      <alignment horizontal="right" readingOrder="0" vertical="bottom"/>
    </xf>
    <xf borderId="3" fillId="0" fontId="4" numFmtId="164" xfId="0" applyAlignment="1" applyBorder="1" applyFont="1" applyNumberFormat="1">
      <alignment horizontal="center" readingOrder="0" vertical="bottom"/>
    </xf>
    <xf borderId="0" fillId="4" fontId="4" numFmtId="164" xfId="0" applyAlignment="1" applyFill="1" applyFont="1" applyNumberFormat="1">
      <alignment horizontal="left" readingOrder="0" vertical="bottom"/>
    </xf>
    <xf borderId="0" fillId="0" fontId="4" numFmtId="0" xfId="0" applyAlignment="1" applyFont="1">
      <alignment horizontal="center" readingOrder="0" vertical="bottom"/>
    </xf>
    <xf borderId="0" fillId="0" fontId="2" numFmtId="164" xfId="0" applyAlignment="1" applyFont="1" applyNumberFormat="1">
      <alignment vertical="bottom"/>
    </xf>
    <xf borderId="0" fillId="0" fontId="6" numFmtId="0" xfId="0" applyAlignment="1" applyFont="1">
      <alignment readingOrder="0"/>
    </xf>
    <xf borderId="5" fillId="0" fontId="4" numFmtId="164" xfId="0" applyAlignment="1" applyBorder="1" applyFont="1" applyNumberFormat="1">
      <alignment horizontal="center" vertical="bottom"/>
    </xf>
    <xf borderId="0" fillId="3" fontId="7" numFmtId="165" xfId="0" applyAlignment="1" applyFont="1" applyNumberFormat="1">
      <alignment horizontal="right" readingOrder="0" vertical="bottom"/>
    </xf>
    <xf borderId="0" fillId="3" fontId="4" numFmtId="0" xfId="0" applyAlignment="1" applyFont="1">
      <alignment readingOrder="0" shrinkToFit="0" vertical="bottom" wrapText="0"/>
    </xf>
    <xf borderId="0" fillId="3" fontId="2" numFmtId="0" xfId="0" applyAlignment="1" applyFont="1">
      <alignment vertical="bottom"/>
    </xf>
    <xf borderId="5" fillId="0" fontId="2" numFmtId="164" xfId="0" applyAlignment="1" applyBorder="1" applyFont="1" applyNumberFormat="1">
      <alignment horizontal="center" vertical="bottom"/>
    </xf>
    <xf borderId="1" fillId="0" fontId="2" numFmtId="165" xfId="0" applyAlignment="1" applyBorder="1" applyFont="1" applyNumberFormat="1">
      <alignment vertical="bottom"/>
    </xf>
    <xf borderId="5" fillId="0" fontId="4" numFmtId="164" xfId="0" applyAlignment="1" applyBorder="1" applyFont="1" applyNumberFormat="1">
      <alignment horizontal="center" readingOrder="0" vertical="bottom"/>
    </xf>
    <xf borderId="5" fillId="0" fontId="2" numFmtId="165" xfId="0" applyAlignment="1" applyBorder="1" applyFont="1" applyNumberFormat="1">
      <alignment horizontal="center" vertical="bottom"/>
    </xf>
    <xf borderId="1" fillId="0" fontId="7" numFmtId="165" xfId="0" applyAlignment="1" applyBorder="1" applyFont="1" applyNumberFormat="1">
      <alignment horizontal="right" vertical="bottom"/>
    </xf>
    <xf borderId="0" fillId="0" fontId="2" numFmtId="165" xfId="0" applyAlignment="1" applyFont="1" applyNumberFormat="1">
      <alignment vertical="bottom"/>
    </xf>
    <xf borderId="0" fillId="0" fontId="4" numFmtId="0" xfId="0" applyAlignment="1" applyFont="1">
      <alignment readingOrder="0" vertical="bottom"/>
    </xf>
    <xf borderId="0" fillId="0" fontId="8" numFmtId="165" xfId="0" applyAlignment="1" applyFont="1" applyNumberFormat="1">
      <alignment horizontal="right" vertical="bottom"/>
    </xf>
    <xf borderId="2" fillId="0" fontId="4" numFmtId="0" xfId="0" applyAlignment="1" applyBorder="1" applyFont="1">
      <alignment readingOrder="0" shrinkToFit="0" vertical="bottom" wrapText="0"/>
    </xf>
    <xf borderId="0" fillId="0" fontId="4" numFmtId="165" xfId="0" applyAlignment="1" applyFont="1" applyNumberFormat="1">
      <alignment shrinkToFit="0" vertical="bottom" wrapText="0"/>
    </xf>
    <xf borderId="0" fillId="0" fontId="4" numFmtId="165" xfId="0" applyAlignment="1" applyFont="1" applyNumberFormat="1">
      <alignment readingOrder="0" shrinkToFit="0" vertical="bottom" wrapText="0"/>
    </xf>
    <xf borderId="3" fillId="0" fontId="2" numFmtId="165" xfId="0" applyAlignment="1" applyBorder="1" applyFont="1" applyNumberFormat="1">
      <alignment horizontal="center" vertical="bottom"/>
    </xf>
    <xf borderId="0" fillId="0" fontId="2" numFmtId="165" xfId="0" applyAlignment="1" applyFont="1" applyNumberFormat="1">
      <alignment horizontal="left" vertical="bottom"/>
    </xf>
    <xf borderId="0" fillId="0" fontId="4" numFmtId="164" xfId="0" applyAlignment="1" applyFont="1" applyNumberFormat="1">
      <alignment horizontal="right" readingOrder="0" vertical="bottom"/>
    </xf>
    <xf borderId="1" fillId="0" fontId="7" numFmtId="165" xfId="0" applyAlignment="1" applyBorder="1" applyFont="1" applyNumberFormat="1">
      <alignment horizontal="right" readingOrder="0" vertical="bottom"/>
    </xf>
    <xf borderId="0" fillId="0" fontId="4" numFmtId="0" xfId="0" applyAlignment="1" applyFont="1">
      <alignment readingOrder="0" shrinkToFit="0" vertical="bottom" wrapText="0"/>
    </xf>
    <xf borderId="2" fillId="0" fontId="4" numFmtId="0" xfId="0" applyAlignment="1" applyBorder="1" applyFont="1">
      <alignment readingOrder="0" vertical="bottom"/>
    </xf>
    <xf borderId="3" fillId="0" fontId="4" numFmtId="165" xfId="0" applyAlignment="1" applyBorder="1" applyFont="1" applyNumberFormat="1">
      <alignment horizontal="center" readingOrder="0" vertical="bottom"/>
    </xf>
    <xf borderId="0" fillId="0" fontId="4" numFmtId="165" xfId="0" applyAlignment="1" applyFont="1" applyNumberFormat="1">
      <alignment horizontal="left" readingOrder="0" vertical="bottom"/>
    </xf>
    <xf borderId="0" fillId="0" fontId="4" numFmtId="0" xfId="0" applyAlignment="1" applyFont="1">
      <alignment vertical="bottom"/>
    </xf>
    <xf borderId="0" fillId="0" fontId="8" numFmtId="165" xfId="0" applyAlignment="1" applyFont="1" applyNumberFormat="1">
      <alignment vertical="bottom"/>
    </xf>
    <xf borderId="0" fillId="3" fontId="4" numFmtId="0" xfId="0" applyAlignment="1" applyFont="1">
      <alignment readingOrder="0" vertical="bottom"/>
    </xf>
    <xf borderId="5" fillId="0" fontId="4" numFmtId="165" xfId="0" applyAlignment="1" applyBorder="1" applyFont="1" applyNumberFormat="1">
      <alignment horizontal="center" readingOrder="0" vertical="bottom"/>
    </xf>
    <xf borderId="0" fillId="0" fontId="4" numFmtId="165" xfId="0" applyAlignment="1" applyFont="1" applyNumberFormat="1">
      <alignment horizontal="left" readingOrder="0" shrinkToFit="0" vertical="bottom" wrapText="0"/>
    </xf>
    <xf borderId="0" fillId="0" fontId="9" numFmtId="165" xfId="0" applyAlignment="1" applyFont="1" applyNumberFormat="1">
      <alignment readingOrder="0"/>
    </xf>
    <xf borderId="0" fillId="0" fontId="4" numFmtId="0" xfId="0" applyAlignment="1" applyFont="1">
      <alignment horizontal="left" readingOrder="0" vertical="bottom"/>
    </xf>
    <xf borderId="0" fillId="0" fontId="9" numFmtId="165" xfId="0" applyFont="1" applyNumberFormat="1"/>
    <xf borderId="3" fillId="0" fontId="2" numFmtId="0" xfId="0" applyAlignment="1" applyBorder="1" applyFont="1">
      <alignment horizontal="center" vertical="bottom"/>
    </xf>
    <xf borderId="0" fillId="0" fontId="4" numFmtId="165" xfId="0" applyAlignment="1" applyFont="1" applyNumberFormat="1">
      <alignment horizontal="left" shrinkToFit="0" vertical="bottom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horizontal="right" readingOrder="0" vertical="bottom"/>
    </xf>
    <xf borderId="3" fillId="0" fontId="2" numFmtId="164" xfId="0" applyAlignment="1" applyBorder="1" applyFont="1" applyNumberFormat="1">
      <alignment horizontal="center" vertical="bottom"/>
    </xf>
    <xf borderId="2" fillId="0" fontId="4" numFmtId="164" xfId="0" applyAlignment="1" applyBorder="1" applyFont="1" applyNumberFormat="1">
      <alignment horizontal="center" vertical="bottom"/>
    </xf>
    <xf borderId="3" fillId="0" fontId="2" numFmtId="10" xfId="0" applyAlignment="1" applyBorder="1" applyFont="1" applyNumberFormat="1">
      <alignment horizontal="center" vertical="bottom"/>
    </xf>
    <xf borderId="0" fillId="0" fontId="7" numFmtId="0" xfId="0" applyAlignment="1" applyFont="1">
      <alignment horizontal="left" readingOrder="0" vertical="bottom"/>
    </xf>
    <xf borderId="4" fillId="0" fontId="4" numFmtId="10" xfId="0" applyAlignment="1" applyBorder="1" applyFont="1" applyNumberFormat="1">
      <alignment horizontal="center" vertical="bottom"/>
    </xf>
    <xf borderId="0" fillId="0" fontId="4" numFmtId="0" xfId="0" applyAlignment="1" applyFont="1">
      <alignment horizontal="left" shrinkToFit="0" vertical="bottom" wrapText="0"/>
    </xf>
    <xf borderId="2" fillId="0" fontId="2" numFmtId="164" xfId="0" applyAlignment="1" applyBorder="1" applyFont="1" applyNumberFormat="1">
      <alignment horizontal="center" vertical="bottom"/>
    </xf>
    <xf quotePrefix="1" borderId="2" fillId="0" fontId="4" numFmtId="0" xfId="0" applyAlignment="1" applyBorder="1" applyFont="1">
      <alignment horizontal="center" vertical="bottom"/>
    </xf>
    <xf borderId="0" fillId="5" fontId="4" numFmtId="0" xfId="0" applyAlignment="1" applyFill="1" applyFont="1">
      <alignment horizontal="left" readingOrder="0" vertical="bottom"/>
    </xf>
    <xf borderId="0" fillId="5" fontId="4" numFmtId="165" xfId="0" applyAlignment="1" applyFont="1" applyNumberFormat="1">
      <alignment horizontal="left" readingOrder="0" shrinkToFit="0" vertical="bottom" wrapText="0"/>
    </xf>
    <xf borderId="0" fillId="5" fontId="4" numFmtId="0" xfId="0" applyAlignment="1" applyFont="1">
      <alignment horizontal="left" readingOrder="0" shrinkToFit="0" vertical="bottom" wrapText="0"/>
    </xf>
    <xf borderId="2" fillId="0" fontId="2" numFmtId="166" xfId="0" applyAlignment="1" applyBorder="1" applyFont="1" applyNumberFormat="1">
      <alignment horizontal="center" vertical="bottom"/>
    </xf>
    <xf borderId="2" fillId="0" fontId="2" numFmtId="0" xfId="0" applyAlignment="1" applyBorder="1" applyFont="1">
      <alignment horizontal="center" vertical="bottom"/>
    </xf>
    <xf borderId="4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horizontal="center" vertical="bottom"/>
    </xf>
    <xf borderId="5" fillId="0" fontId="2" numFmtId="0" xfId="0" applyAlignment="1" applyBorder="1" applyFont="1">
      <alignment vertical="bottom"/>
    </xf>
    <xf borderId="2" fillId="0" fontId="3" numFmtId="0" xfId="0" applyAlignment="1" applyBorder="1" applyFont="1">
      <alignment vertical="bottom"/>
    </xf>
    <xf borderId="2" fillId="0" fontId="4" numFmtId="0" xfId="0" applyAlignment="1" applyBorder="1" applyFont="1">
      <alignment shrinkToFit="0" vertical="bottom" wrapText="0"/>
    </xf>
    <xf borderId="0" fillId="0" fontId="10" numFmtId="0" xfId="0" applyAlignment="1" applyFont="1">
      <alignment shrinkToFit="0" vertical="bottom" wrapText="0"/>
    </xf>
    <xf borderId="2" fillId="0" fontId="4" numFmtId="0" xfId="0" applyAlignment="1" applyBorder="1" applyFont="1">
      <alignment vertical="bottom"/>
    </xf>
    <xf borderId="0" fillId="0" fontId="11" numFmtId="0" xfId="0" applyAlignment="1" applyFont="1">
      <alignment shrinkToFit="0" vertical="bottom" wrapText="0"/>
    </xf>
    <xf borderId="0" fillId="0" fontId="3" numFmtId="0" xfId="0" applyAlignment="1" applyFont="1">
      <alignment vertical="bottom"/>
    </xf>
    <xf borderId="0" fillId="2" fontId="11" numFmtId="0" xfId="0" applyAlignment="1" applyFont="1">
      <alignment vertical="bottom"/>
    </xf>
    <xf borderId="2" fillId="0" fontId="4" numFmtId="164" xfId="0" applyAlignment="1" applyBorder="1" applyFont="1" applyNumberFormat="1">
      <alignment horizontal="right" vertical="bottom"/>
    </xf>
    <xf borderId="2" fillId="0" fontId="4" numFmtId="10" xfId="0" applyAlignment="1" applyBorder="1" applyFont="1" applyNumberFormat="1">
      <alignment horizontal="right" vertical="bottom"/>
    </xf>
    <xf borderId="2" fillId="0" fontId="2" numFmtId="164" xfId="0" applyAlignment="1" applyBorder="1" applyFont="1" applyNumberFormat="1">
      <alignment horizontal="right" vertical="bottom"/>
    </xf>
    <xf quotePrefix="1" borderId="2" fillId="0" fontId="4" numFmtId="0" xfId="0" applyAlignment="1" applyBorder="1" applyFont="1">
      <alignment horizontal="right" vertical="bottom"/>
    </xf>
    <xf borderId="4" fillId="0" fontId="4" numFmtId="10" xfId="0" applyAlignment="1" applyBorder="1" applyFont="1" applyNumberFormat="1">
      <alignment horizontal="right" vertical="bottom"/>
    </xf>
    <xf borderId="1" fillId="0" fontId="4" numFmtId="0" xfId="0" applyAlignment="1" applyBorder="1" applyFont="1">
      <alignment vertical="bottom"/>
    </xf>
    <xf borderId="0" fillId="0" fontId="6" numFmtId="0" xfId="0" applyAlignment="1" applyFont="1">
      <alignment horizontal="left"/>
    </xf>
    <xf borderId="0" fillId="0" fontId="1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4.75"/>
    <col customWidth="1" min="2" max="2" width="32.25"/>
    <col customWidth="1" min="3" max="3" width="32.13"/>
    <col customWidth="1" min="4" max="4" width="24.38"/>
    <col customWidth="1" min="5" max="5" width="93.13"/>
    <col customWidth="1" min="6" max="6" width="31.88"/>
    <col customWidth="1" min="7" max="7" width="40.38"/>
    <col customWidth="1" min="8" max="8" width="55.88"/>
  </cols>
  <sheetData>
    <row r="1">
      <c r="A1" s="1" t="s">
        <v>0</v>
      </c>
      <c r="B1" s="2"/>
      <c r="C1" s="3"/>
      <c r="D1" s="3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>
      <c r="A2" s="5" t="s">
        <v>1</v>
      </c>
      <c r="B2" s="6"/>
      <c r="C2" s="7"/>
      <c r="D2" s="7"/>
      <c r="E2" s="7"/>
      <c r="F2" s="7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>
      <c r="A3" s="8" t="s">
        <v>2</v>
      </c>
      <c r="B3" s="9">
        <v>775000.0</v>
      </c>
      <c r="C3" s="9">
        <v>865000.0</v>
      </c>
      <c r="D3" s="3"/>
      <c r="E3" s="3"/>
      <c r="F3" s="10"/>
      <c r="G3" s="4">
        <f>35*4*2</f>
        <v>280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>
      <c r="A4" s="11" t="s">
        <v>3</v>
      </c>
      <c r="B4" s="3"/>
      <c r="C4" s="3"/>
      <c r="D4" s="3"/>
      <c r="E4" s="3"/>
      <c r="F4" s="10"/>
      <c r="G4" s="12" t="s">
        <v>4</v>
      </c>
      <c r="H4" s="13"/>
      <c r="I4" s="13">
        <v>373400.0</v>
      </c>
      <c r="J4" s="14" t="s">
        <v>5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>
      <c r="A5" s="15"/>
      <c r="B5" s="16" t="s">
        <v>6</v>
      </c>
      <c r="C5" s="7"/>
      <c r="D5" s="17" t="s">
        <v>7</v>
      </c>
      <c r="E5" s="18" t="s">
        <v>8</v>
      </c>
      <c r="F5" s="19" t="s">
        <v>9</v>
      </c>
      <c r="G5" s="12" t="s">
        <v>10</v>
      </c>
      <c r="H5" s="20"/>
      <c r="I5" s="21">
        <f>125000+26250</f>
        <v>151250</v>
      </c>
      <c r="J5" s="14" t="s">
        <v>11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>
      <c r="A6" s="22"/>
      <c r="B6" s="23" t="s">
        <v>12</v>
      </c>
      <c r="C6" s="3"/>
      <c r="D6" s="24" t="s">
        <v>13</v>
      </c>
      <c r="E6" s="3"/>
      <c r="F6" s="24" t="s">
        <v>14</v>
      </c>
      <c r="I6" s="20">
        <f>I4+I5</f>
        <v>524650</v>
      </c>
      <c r="J6" s="14" t="s">
        <v>15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>
      <c r="A7" s="25" t="s">
        <v>16</v>
      </c>
      <c r="B7" s="26">
        <f>300000</f>
        <v>300000</v>
      </c>
      <c r="C7" s="27" t="s">
        <v>17</v>
      </c>
      <c r="D7" s="26">
        <v>600000.0</v>
      </c>
      <c r="E7" s="28" t="s">
        <v>18</v>
      </c>
      <c r="F7" s="26">
        <v>600000.0</v>
      </c>
      <c r="G7" s="29">
        <f>H30*2</f>
        <v>120000</v>
      </c>
      <c r="H7" s="30" t="s">
        <v>19</v>
      </c>
      <c r="I7" s="31">
        <f>-F14</f>
        <v>-865000</v>
      </c>
      <c r="J7" s="14" t="s">
        <v>20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>
      <c r="A8" s="25" t="s">
        <v>21</v>
      </c>
      <c r="B8" s="26">
        <v>295000.0</v>
      </c>
      <c r="C8" s="27" t="s">
        <v>21</v>
      </c>
      <c r="D8" s="26">
        <v>0.0</v>
      </c>
      <c r="E8" s="28" t="s">
        <v>22</v>
      </c>
      <c r="F8" s="32">
        <v>20000.0</v>
      </c>
      <c r="G8" s="29">
        <f>3000*12</f>
        <v>36000</v>
      </c>
      <c r="H8" s="33" t="s">
        <v>23</v>
      </c>
      <c r="I8" s="20">
        <f>I6+I7</f>
        <v>-340350</v>
      </c>
      <c r="J8" s="14" t="s">
        <v>24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>
      <c r="A9" s="25" t="s">
        <v>25</v>
      </c>
      <c r="B9" s="26">
        <v>100000.0</v>
      </c>
      <c r="C9" s="27" t="s">
        <v>26</v>
      </c>
      <c r="D9" s="26">
        <v>100000.0</v>
      </c>
      <c r="E9" s="34" t="s">
        <v>27</v>
      </c>
      <c r="F9" s="26">
        <v>100000.0</v>
      </c>
      <c r="G9" s="29">
        <v>5000.0</v>
      </c>
      <c r="H9" s="30" t="s">
        <v>28</v>
      </c>
      <c r="I9" s="3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>
      <c r="A10" s="25" t="s">
        <v>29</v>
      </c>
      <c r="B10" s="26">
        <v>25000.0</v>
      </c>
      <c r="C10" s="27" t="s">
        <v>29</v>
      </c>
      <c r="D10" s="26">
        <v>25000.0</v>
      </c>
      <c r="E10" s="34" t="s">
        <v>30</v>
      </c>
      <c r="F10" s="32">
        <v>50000.0</v>
      </c>
      <c r="G10" s="29">
        <f>-6*2*4*35*12</f>
        <v>-20160</v>
      </c>
      <c r="H10" s="30" t="s">
        <v>31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>
      <c r="A11" s="25" t="s">
        <v>32</v>
      </c>
      <c r="B11" s="26">
        <v>6000.0</v>
      </c>
      <c r="C11" s="27" t="s">
        <v>32</v>
      </c>
      <c r="D11" s="26">
        <v>6000.0</v>
      </c>
      <c r="E11" s="34" t="s">
        <v>33</v>
      </c>
      <c r="F11" s="32">
        <v>40000.0</v>
      </c>
      <c r="G11" s="29"/>
      <c r="H11" s="36" t="s">
        <v>34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>
      <c r="A12" s="25" t="s">
        <v>35</v>
      </c>
      <c r="B12" s="37">
        <v>49000.0</v>
      </c>
      <c r="C12" s="27" t="s">
        <v>36</v>
      </c>
      <c r="D12" s="37">
        <v>44000.0</v>
      </c>
      <c r="E12" s="28" t="s">
        <v>37</v>
      </c>
      <c r="F12" s="32">
        <v>5000.0</v>
      </c>
      <c r="G12" s="29"/>
      <c r="H12" s="13"/>
      <c r="I12" s="38">
        <v>260000.0</v>
      </c>
      <c r="J12" s="39" t="s">
        <v>38</v>
      </c>
      <c r="K12" s="40"/>
      <c r="L12" s="40"/>
      <c r="M12" s="40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>
      <c r="A13" s="15"/>
      <c r="B13" s="41">
        <f>SUM(B7:B12)</f>
        <v>775000</v>
      </c>
      <c r="C13" s="42"/>
      <c r="D13" s="41">
        <f>SUM(D7:D12)</f>
        <v>775000</v>
      </c>
      <c r="E13" s="34" t="s">
        <v>39</v>
      </c>
      <c r="F13" s="43">
        <v>50000.0</v>
      </c>
      <c r="G13" s="44"/>
      <c r="H13" s="13"/>
      <c r="I13" s="45">
        <v>151250.0</v>
      </c>
      <c r="J13" s="14" t="s">
        <v>40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>
      <c r="A14" s="22"/>
      <c r="B14" s="46"/>
      <c r="C14" s="46"/>
      <c r="D14" s="46"/>
      <c r="E14" s="42"/>
      <c r="F14" s="41">
        <f>F7+F8+F9+F10+F11+F12+F13</f>
        <v>865000</v>
      </c>
      <c r="G14" s="29">
        <f>SUM(G7:G13)</f>
        <v>140840</v>
      </c>
      <c r="H14" s="47" t="s">
        <v>41</v>
      </c>
      <c r="I14" s="48">
        <f>I12+I13</f>
        <v>411250</v>
      </c>
      <c r="J14" s="14" t="s">
        <v>42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>
      <c r="A15" s="49" t="s">
        <v>43</v>
      </c>
      <c r="B15" s="46"/>
      <c r="C15" s="50" t="s">
        <v>44</v>
      </c>
      <c r="D15" s="46"/>
      <c r="E15" s="51" t="s">
        <v>45</v>
      </c>
      <c r="F15" s="52"/>
      <c r="G15" s="53"/>
      <c r="H15" s="54"/>
      <c r="I15" s="55">
        <v>453750.0</v>
      </c>
      <c r="J15" s="56" t="s">
        <v>46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>
      <c r="A16" s="57" t="s">
        <v>47</v>
      </c>
      <c r="B16" s="46"/>
      <c r="C16" s="50" t="s">
        <v>48</v>
      </c>
      <c r="D16" s="46"/>
      <c r="E16" s="51" t="s">
        <v>49</v>
      </c>
      <c r="F16" s="58">
        <f>H29*12</f>
        <v>69000</v>
      </c>
      <c r="G16" s="59" t="s">
        <v>50</v>
      </c>
      <c r="I16" s="48">
        <f>I14+I15</f>
        <v>865000</v>
      </c>
      <c r="J16" s="14" t="s">
        <v>51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>
      <c r="A17" s="22"/>
      <c r="B17" s="3"/>
      <c r="C17" s="60" t="s">
        <v>52</v>
      </c>
      <c r="D17" s="3"/>
      <c r="E17" s="47" t="s">
        <v>53</v>
      </c>
      <c r="F17" s="58">
        <f>+H26*12*+H25</f>
        <v>30000</v>
      </c>
      <c r="G17" s="59" t="s">
        <v>54</v>
      </c>
      <c r="I17" s="61">
        <f>F7-I12</f>
        <v>340000</v>
      </c>
      <c r="J17" s="62" t="s">
        <v>55</v>
      </c>
      <c r="K17" s="40"/>
      <c r="L17" s="40"/>
      <c r="M17" s="40"/>
      <c r="N17" s="40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>
      <c r="A18" s="22"/>
      <c r="B18" s="3"/>
      <c r="C18" s="14" t="s">
        <v>56</v>
      </c>
      <c r="D18" s="3"/>
      <c r="E18" s="14"/>
      <c r="F18" s="63">
        <f>H28*H27*12</f>
        <v>4800</v>
      </c>
      <c r="G18" s="64" t="s">
        <v>57</v>
      </c>
      <c r="I18" s="65">
        <v>215000.0</v>
      </c>
      <c r="J18" s="62" t="s">
        <v>58</v>
      </c>
      <c r="K18" s="40"/>
      <c r="L18" s="40"/>
      <c r="M18" s="40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>
      <c r="A19" s="22"/>
      <c r="B19" s="3"/>
      <c r="C19" s="60" t="s">
        <v>59</v>
      </c>
      <c r="D19" s="3"/>
      <c r="E19" s="3"/>
      <c r="F19" s="52">
        <f>F16+F17+F18</f>
        <v>103800</v>
      </c>
      <c r="G19" s="66" t="s">
        <v>60</v>
      </c>
      <c r="H19" s="59">
        <f>G14/H25</f>
        <v>1408.4</v>
      </c>
      <c r="I19" s="67">
        <v>50000.0</v>
      </c>
      <c r="J19" s="62" t="s">
        <v>61</v>
      </c>
      <c r="K19" s="40"/>
      <c r="L19" s="40"/>
      <c r="M19" s="40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>
      <c r="A20" s="22"/>
      <c r="B20" s="3"/>
      <c r="C20" s="3"/>
      <c r="D20" s="3"/>
      <c r="E20" s="3"/>
      <c r="F20" s="68"/>
      <c r="G20" s="36" t="s">
        <v>62</v>
      </c>
      <c r="H20" s="69">
        <f>H19/12</f>
        <v>117.3666667</v>
      </c>
      <c r="I20" s="70" t="s">
        <v>63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>
      <c r="A21" s="22"/>
      <c r="B21" s="3"/>
      <c r="C21" s="3"/>
      <c r="D21" s="3"/>
      <c r="E21" s="71" t="s">
        <v>64</v>
      </c>
      <c r="F21" s="72">
        <f>F14-F19</f>
        <v>761200</v>
      </c>
      <c r="G21" s="36" t="s">
        <v>65</v>
      </c>
      <c r="H21" s="64">
        <f>H20+H26</f>
        <v>142.3666667</v>
      </c>
      <c r="I21" s="14" t="s">
        <v>66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>
      <c r="A22" s="73">
        <v>775000.0</v>
      </c>
      <c r="B22" s="27" t="s">
        <v>67</v>
      </c>
      <c r="C22" s="3"/>
      <c r="D22" s="3"/>
      <c r="E22" s="71" t="s">
        <v>68</v>
      </c>
      <c r="F22" s="74">
        <f>F19/F14</f>
        <v>0.12</v>
      </c>
      <c r="G22" s="75" t="s">
        <v>69</v>
      </c>
      <c r="H22" s="69">
        <f>H21*12</f>
        <v>1708.4</v>
      </c>
      <c r="I22" s="56" t="s">
        <v>70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>
      <c r="A23" s="76">
        <v>0.12</v>
      </c>
      <c r="B23" s="27" t="s">
        <v>68</v>
      </c>
      <c r="C23" s="3"/>
      <c r="D23" s="3"/>
      <c r="E23" s="3"/>
      <c r="F23" s="10"/>
      <c r="G23" s="66"/>
      <c r="H23" s="77"/>
      <c r="I23" s="14" t="s">
        <v>71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>
      <c r="A24" s="78">
        <f>A22*A23</f>
        <v>93000</v>
      </c>
      <c r="B24" s="27" t="s">
        <v>72</v>
      </c>
      <c r="C24" s="3"/>
      <c r="D24" s="3"/>
      <c r="E24" s="14" t="s">
        <v>73</v>
      </c>
      <c r="F24" s="10"/>
      <c r="G24" s="4"/>
      <c r="H24" s="3"/>
      <c r="I24" s="14" t="s">
        <v>74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>
      <c r="A25" s="79" t="s">
        <v>75</v>
      </c>
      <c r="B25" s="27" t="s">
        <v>76</v>
      </c>
      <c r="C25" s="3"/>
      <c r="D25" s="3"/>
      <c r="E25" s="14" t="s">
        <v>77</v>
      </c>
      <c r="G25" s="66" t="s">
        <v>78</v>
      </c>
      <c r="H25" s="80">
        <v>100.0</v>
      </c>
      <c r="I25" s="14" t="s">
        <v>79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>
      <c r="A26" s="78">
        <f>A24/12</f>
        <v>7750</v>
      </c>
      <c r="B26" s="27" t="s">
        <v>80</v>
      </c>
      <c r="C26" s="3"/>
      <c r="D26" s="3"/>
      <c r="E26" s="14" t="s">
        <v>81</v>
      </c>
      <c r="F26" s="10"/>
      <c r="G26" s="66" t="s">
        <v>82</v>
      </c>
      <c r="H26" s="81">
        <v>25.0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>
      <c r="A27" s="22"/>
      <c r="B27" s="3"/>
      <c r="C27" s="3"/>
      <c r="D27" s="3"/>
      <c r="E27" s="3"/>
      <c r="F27" s="10"/>
      <c r="G27" s="66" t="s">
        <v>83</v>
      </c>
      <c r="H27" s="81">
        <v>40.0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>
      <c r="A28" s="22"/>
      <c r="B28" s="3"/>
      <c r="C28" s="3"/>
      <c r="D28" s="3"/>
      <c r="E28" s="47" t="s">
        <v>84</v>
      </c>
      <c r="F28" s="10"/>
      <c r="G28" s="66" t="s">
        <v>85</v>
      </c>
      <c r="H28" s="82">
        <v>10.0</v>
      </c>
      <c r="I28" s="70" t="s">
        <v>86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>
      <c r="A29" s="78">
        <f>A22</f>
        <v>775000</v>
      </c>
      <c r="B29" s="27" t="s">
        <v>87</v>
      </c>
      <c r="C29" s="3"/>
      <c r="D29" s="3"/>
      <c r="E29" s="3"/>
      <c r="F29" s="10"/>
      <c r="G29" s="66" t="s">
        <v>88</v>
      </c>
      <c r="H29" s="81">
        <v>5750.0</v>
      </c>
      <c r="I29" s="14" t="s">
        <v>89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>
      <c r="A30" s="78">
        <f>A24</f>
        <v>93000</v>
      </c>
      <c r="B30" s="27" t="s">
        <v>90</v>
      </c>
      <c r="C30" s="3"/>
      <c r="D30" s="3"/>
      <c r="E30" s="3"/>
      <c r="F30" s="10"/>
      <c r="G30" s="66" t="s">
        <v>91</v>
      </c>
      <c r="H30" s="81">
        <v>60000.0</v>
      </c>
      <c r="I30" s="14" t="s">
        <v>92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>
      <c r="A31" s="83">
        <f>A29/A30</f>
        <v>8.333333333</v>
      </c>
      <c r="B31" s="27" t="s">
        <v>93</v>
      </c>
      <c r="C31" s="3"/>
      <c r="D31" s="3"/>
      <c r="E31" s="3"/>
      <c r="F31" s="10"/>
      <c r="G31" s="4"/>
      <c r="H31" s="14"/>
      <c r="I31" s="14" t="s">
        <v>94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>
      <c r="A32" s="84">
        <f>A31*12</f>
        <v>100</v>
      </c>
      <c r="B32" s="27" t="s">
        <v>95</v>
      </c>
      <c r="C32" s="3"/>
      <c r="D32" s="3"/>
      <c r="E32" s="3"/>
      <c r="F32" s="10"/>
      <c r="G32" s="4"/>
      <c r="H32" s="14"/>
      <c r="I32" s="14" t="s">
        <v>96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>
      <c r="A33" s="85" t="s">
        <v>97</v>
      </c>
      <c r="B33" s="86" t="s">
        <v>98</v>
      </c>
      <c r="C33" s="7"/>
      <c r="D33" s="7"/>
      <c r="E33" s="7"/>
      <c r="F33" s="87"/>
      <c r="G33" s="4"/>
      <c r="H33" s="14"/>
      <c r="I33" s="14" t="s">
        <v>99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>
      <c r="A34" s="3"/>
      <c r="B34" s="3"/>
      <c r="C34" s="3"/>
      <c r="D34" s="3"/>
      <c r="E34" s="3"/>
      <c r="F34" s="3"/>
      <c r="G34" s="4"/>
      <c r="H34" s="14"/>
      <c r="I34" s="14" t="s">
        <v>100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>
      <c r="A35" s="7"/>
      <c r="B35" s="7"/>
      <c r="C35" s="7"/>
      <c r="D35" s="7"/>
      <c r="E35" s="7"/>
      <c r="F35" s="7"/>
      <c r="G35" s="4"/>
      <c r="H35" s="14"/>
      <c r="I35" s="14" t="s">
        <v>101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>
      <c r="A36" s="8" t="s">
        <v>102</v>
      </c>
      <c r="B36" s="9">
        <v>1000000.0</v>
      </c>
      <c r="C36" s="3"/>
      <c r="D36" s="3"/>
      <c r="E36" s="3"/>
      <c r="F36" s="10"/>
      <c r="G36" s="4"/>
      <c r="H36" s="3"/>
      <c r="I36" s="14" t="s">
        <v>103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>
      <c r="A37" s="88" t="s">
        <v>104</v>
      </c>
      <c r="B37" s="70" t="s">
        <v>105</v>
      </c>
      <c r="C37" s="3"/>
      <c r="D37" s="3"/>
      <c r="E37" s="3"/>
      <c r="F37" s="10"/>
      <c r="G37" s="4"/>
      <c r="H37" s="3"/>
      <c r="I37" s="14" t="s">
        <v>106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>
      <c r="A38" s="89" t="s">
        <v>107</v>
      </c>
      <c r="B38" s="3"/>
      <c r="C38" s="3"/>
      <c r="D38" s="3"/>
      <c r="E38" s="90" t="s">
        <v>108</v>
      </c>
      <c r="F38" s="10"/>
      <c r="G38" s="4"/>
      <c r="H38" s="14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>
      <c r="A39" s="89" t="s">
        <v>109</v>
      </c>
      <c r="B39" s="3"/>
      <c r="C39" s="3"/>
      <c r="D39" s="3"/>
      <c r="E39" s="3"/>
      <c r="F39" s="10"/>
      <c r="G39" s="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>
      <c r="A40" s="49" t="s">
        <v>110</v>
      </c>
      <c r="B40" s="3"/>
      <c r="C40" s="3"/>
      <c r="D40" s="3"/>
      <c r="E40" s="3"/>
      <c r="F40" s="10"/>
      <c r="G40" s="4"/>
      <c r="H40" s="3"/>
      <c r="I40" s="14" t="s">
        <v>111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>
      <c r="A41" s="89" t="s">
        <v>112</v>
      </c>
      <c r="B41" s="3"/>
      <c r="C41" s="3"/>
      <c r="D41" s="3"/>
      <c r="E41" s="3"/>
      <c r="F41" s="10"/>
      <c r="G41" s="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>
      <c r="A42" s="91" t="s">
        <v>113</v>
      </c>
      <c r="B42" s="3"/>
      <c r="C42" s="3"/>
      <c r="D42" s="3"/>
      <c r="E42" s="3"/>
      <c r="F42" s="10"/>
      <c r="G42" s="4"/>
      <c r="H42" s="92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>
      <c r="A43" s="89" t="s">
        <v>114</v>
      </c>
      <c r="B43" s="3"/>
      <c r="C43" s="3"/>
      <c r="D43" s="3"/>
      <c r="E43" s="3"/>
      <c r="F43" s="10"/>
      <c r="G43" s="4"/>
      <c r="H43" s="70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>
      <c r="A44" s="89" t="s">
        <v>115</v>
      </c>
      <c r="B44" s="3"/>
      <c r="C44" s="3"/>
      <c r="D44" s="3"/>
      <c r="E44" s="3"/>
      <c r="F44" s="10"/>
      <c r="G44" s="4"/>
      <c r="H44" s="20"/>
      <c r="I44" s="92" t="s">
        <v>116</v>
      </c>
      <c r="J44" s="60" t="s">
        <v>117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>
      <c r="A45" s="89" t="s">
        <v>118</v>
      </c>
      <c r="B45" s="3"/>
      <c r="C45" s="3"/>
      <c r="D45" s="3"/>
      <c r="E45" s="3"/>
      <c r="F45" s="10"/>
      <c r="G45" s="4"/>
      <c r="H45" s="3"/>
      <c r="I45" s="70" t="s">
        <v>119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>
      <c r="A46" s="91" t="s">
        <v>120</v>
      </c>
      <c r="B46" s="3"/>
      <c r="C46" s="3"/>
      <c r="D46" s="3"/>
      <c r="E46" s="3"/>
      <c r="F46" s="10"/>
      <c r="G46" s="4"/>
      <c r="H46" s="93"/>
      <c r="I46" s="20">
        <f>A26</f>
        <v>7750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>
      <c r="A47" s="89" t="s">
        <v>121</v>
      </c>
      <c r="B47" s="3"/>
      <c r="C47" s="3"/>
      <c r="D47" s="3"/>
      <c r="E47" s="3"/>
      <c r="F47" s="10"/>
      <c r="G47" s="4"/>
      <c r="H47" s="60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>
      <c r="A48" s="89" t="s">
        <v>122</v>
      </c>
      <c r="B48" s="3"/>
      <c r="C48" s="3"/>
      <c r="D48" s="3"/>
      <c r="E48" s="3"/>
      <c r="F48" s="10"/>
      <c r="G48" s="4"/>
      <c r="H48" s="3"/>
      <c r="I48" s="93" t="s">
        <v>123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>
      <c r="A49" s="22"/>
      <c r="B49" s="3"/>
      <c r="C49" s="3"/>
      <c r="D49" s="94"/>
      <c r="E49" s="3"/>
      <c r="F49" s="10"/>
      <c r="G49" s="4"/>
      <c r="H49" s="70"/>
      <c r="I49" s="60" t="s">
        <v>124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>
      <c r="A50" s="22"/>
      <c r="B50" s="3"/>
      <c r="C50" s="3"/>
      <c r="D50" s="94" t="s">
        <v>104</v>
      </c>
      <c r="E50" s="3"/>
      <c r="F50" s="10"/>
      <c r="G50" s="4"/>
      <c r="H50" s="70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>
      <c r="A51" s="95">
        <v>250000.0</v>
      </c>
      <c r="B51" s="60" t="s">
        <v>67</v>
      </c>
      <c r="C51" s="60" t="s">
        <v>125</v>
      </c>
      <c r="D51" s="27" t="s">
        <v>126</v>
      </c>
      <c r="E51" s="56" t="s">
        <v>127</v>
      </c>
      <c r="F51" s="10"/>
      <c r="G51" s="4"/>
      <c r="H51" s="14"/>
      <c r="I51" s="70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>
      <c r="A52" s="96">
        <v>0.105</v>
      </c>
      <c r="B52" s="60" t="s">
        <v>68</v>
      </c>
      <c r="C52" s="3"/>
      <c r="D52" s="3"/>
      <c r="E52" s="56" t="s">
        <v>128</v>
      </c>
      <c r="F52" s="10"/>
      <c r="G52" s="4"/>
      <c r="H52" s="14"/>
      <c r="I52" s="70" t="s">
        <v>129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>
      <c r="A53" s="97">
        <f>A51*A52</f>
        <v>26250</v>
      </c>
      <c r="B53" s="60" t="s">
        <v>72</v>
      </c>
      <c r="C53" s="3"/>
      <c r="D53" s="3"/>
      <c r="E53" s="3"/>
      <c r="F53" s="10"/>
      <c r="G53" s="4"/>
      <c r="H53" s="14"/>
      <c r="I53" s="14" t="s">
        <v>130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>
      <c r="A54" s="98" t="s">
        <v>75</v>
      </c>
      <c r="B54" s="60" t="s">
        <v>76</v>
      </c>
      <c r="C54" s="3"/>
      <c r="D54" s="3"/>
      <c r="E54" s="35"/>
      <c r="F54" s="10"/>
      <c r="G54" s="4"/>
      <c r="H54" s="3"/>
      <c r="I54" s="14" t="s">
        <v>131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>
      <c r="A55" s="97">
        <f>A53/12</f>
        <v>2187.5</v>
      </c>
      <c r="B55" s="60" t="s">
        <v>80</v>
      </c>
      <c r="C55" s="3"/>
      <c r="D55" s="3"/>
      <c r="E55" s="35"/>
      <c r="F55" s="10"/>
      <c r="G55" s="4"/>
      <c r="H55" s="3"/>
      <c r="I55" s="14" t="s">
        <v>132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>
      <c r="A56" s="22"/>
      <c r="B56" s="3"/>
      <c r="C56" s="3"/>
      <c r="D56" s="3"/>
      <c r="E56" s="35"/>
      <c r="F56" s="10"/>
      <c r="G56" s="4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>
      <c r="A57" s="95">
        <v>250000.0</v>
      </c>
      <c r="B57" s="60" t="s">
        <v>67</v>
      </c>
      <c r="C57" s="60" t="s">
        <v>133</v>
      </c>
      <c r="D57" s="27" t="s">
        <v>134</v>
      </c>
      <c r="E57" s="35"/>
      <c r="F57" s="10"/>
      <c r="G57" s="4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>
      <c r="A58" s="96">
        <v>0.1</v>
      </c>
      <c r="B58" s="60" t="s">
        <v>68</v>
      </c>
      <c r="C58" s="3"/>
      <c r="D58" s="3"/>
      <c r="E58" s="35"/>
      <c r="F58" s="10"/>
      <c r="G58" s="4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>
      <c r="A59" s="97">
        <f>A57*A58</f>
        <v>25000</v>
      </c>
      <c r="B59" s="60" t="s">
        <v>72</v>
      </c>
      <c r="C59" s="3"/>
      <c r="D59" s="3"/>
      <c r="E59" s="3"/>
      <c r="F59" s="10"/>
      <c r="G59" s="4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>
      <c r="A60" s="98" t="s">
        <v>75</v>
      </c>
      <c r="B60" s="60" t="s">
        <v>76</v>
      </c>
      <c r="C60" s="3"/>
      <c r="D60" s="3"/>
      <c r="E60" s="3"/>
      <c r="F60" s="10"/>
      <c r="G60" s="4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>
      <c r="A61" s="97">
        <f>A59/12</f>
        <v>2083.333333</v>
      </c>
      <c r="B61" s="60" t="s">
        <v>80</v>
      </c>
      <c r="C61" s="3"/>
      <c r="D61" s="3"/>
      <c r="E61" s="3"/>
      <c r="F61" s="10"/>
      <c r="G61" s="4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>
      <c r="A62" s="22"/>
      <c r="B62" s="3"/>
      <c r="C62" s="3"/>
      <c r="D62" s="3"/>
      <c r="E62" s="3"/>
      <c r="F62" s="10"/>
      <c r="G62" s="4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>
      <c r="A63" s="95">
        <v>250000.0</v>
      </c>
      <c r="B63" s="60" t="s">
        <v>67</v>
      </c>
      <c r="C63" s="60" t="s">
        <v>135</v>
      </c>
      <c r="D63" s="27" t="s">
        <v>136</v>
      </c>
      <c r="E63" s="3"/>
      <c r="F63" s="10"/>
      <c r="G63" s="4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>
      <c r="A64" s="96">
        <v>0.095</v>
      </c>
      <c r="B64" s="60" t="s">
        <v>68</v>
      </c>
      <c r="C64" s="3"/>
      <c r="D64" s="3"/>
      <c r="E64" s="3"/>
      <c r="F64" s="10"/>
      <c r="G64" s="4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>
      <c r="A65" s="97">
        <f>A63*A64</f>
        <v>23750</v>
      </c>
      <c r="B65" s="60" t="s">
        <v>72</v>
      </c>
      <c r="C65" s="3"/>
      <c r="D65" s="3"/>
      <c r="E65" s="3"/>
      <c r="F65" s="10"/>
      <c r="G65" s="4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>
      <c r="A66" s="98" t="s">
        <v>75</v>
      </c>
      <c r="B66" s="60" t="s">
        <v>76</v>
      </c>
      <c r="C66" s="3"/>
      <c r="D66" s="3"/>
      <c r="E66" s="3"/>
      <c r="F66" s="10"/>
      <c r="G66" s="4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>
      <c r="A67" s="97">
        <f>A65/12</f>
        <v>1979.166667</v>
      </c>
      <c r="B67" s="60" t="s">
        <v>80</v>
      </c>
      <c r="C67" s="3"/>
      <c r="D67" s="3"/>
      <c r="E67" s="3"/>
      <c r="F67" s="10"/>
      <c r="G67" s="4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>
      <c r="A68" s="22"/>
      <c r="B68" s="3"/>
      <c r="C68" s="3"/>
      <c r="D68" s="3"/>
      <c r="E68" s="3"/>
      <c r="F68" s="10"/>
      <c r="G68" s="4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>
      <c r="A69" s="95">
        <v>250000.0</v>
      </c>
      <c r="B69" s="60" t="s">
        <v>67</v>
      </c>
      <c r="C69" s="60" t="s">
        <v>137</v>
      </c>
      <c r="D69" s="27" t="s">
        <v>138</v>
      </c>
      <c r="E69" s="3"/>
      <c r="F69" s="10"/>
      <c r="G69" s="4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>
      <c r="A70" s="96">
        <v>0.09</v>
      </c>
      <c r="B70" s="60" t="s">
        <v>68</v>
      </c>
      <c r="C70" s="3"/>
      <c r="D70" s="3"/>
      <c r="E70" s="3"/>
      <c r="F70" s="10"/>
      <c r="G70" s="4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>
      <c r="A71" s="97">
        <f>A69*A70</f>
        <v>22500</v>
      </c>
      <c r="B71" s="60" t="s">
        <v>72</v>
      </c>
      <c r="C71" s="3"/>
      <c r="D71" s="3"/>
      <c r="E71" s="3"/>
      <c r="F71" s="10"/>
      <c r="G71" s="4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>
      <c r="A72" s="98" t="s">
        <v>75</v>
      </c>
      <c r="B72" s="60" t="s">
        <v>76</v>
      </c>
      <c r="C72" s="3"/>
      <c r="D72" s="3"/>
      <c r="E72" s="3"/>
      <c r="F72" s="10"/>
      <c r="G72" s="4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>
      <c r="A73" s="97">
        <f>A71/12</f>
        <v>1875</v>
      </c>
      <c r="B73" s="60" t="s">
        <v>80</v>
      </c>
      <c r="C73" s="3"/>
      <c r="D73" s="3"/>
      <c r="E73" s="3"/>
      <c r="F73" s="10"/>
      <c r="G73" s="4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>
      <c r="A74" s="22"/>
      <c r="B74" s="3"/>
      <c r="C74" s="3"/>
      <c r="D74" s="3"/>
      <c r="E74" s="3"/>
      <c r="F74" s="10"/>
      <c r="G74" s="4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>
      <c r="A75" s="99">
        <v>0.0975</v>
      </c>
      <c r="B75" s="100" t="s">
        <v>139</v>
      </c>
      <c r="C75" s="7"/>
      <c r="D75" s="7"/>
      <c r="E75" s="7"/>
      <c r="F75" s="87"/>
      <c r="G75" s="4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>
      <c r="A76" s="3"/>
      <c r="B76" s="3"/>
      <c r="C76" s="3"/>
      <c r="D76" s="3"/>
      <c r="E76" s="3"/>
      <c r="F76" s="3"/>
      <c r="G76" s="4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>
      <c r="A77" s="3"/>
      <c r="B77" s="3"/>
      <c r="C77" s="3"/>
      <c r="D77" s="3"/>
      <c r="E77" s="3"/>
      <c r="F77" s="3"/>
      <c r="G77" s="4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>
      <c r="A78" s="3"/>
      <c r="B78" s="3"/>
      <c r="C78" s="3"/>
      <c r="D78" s="3"/>
      <c r="E78" s="3"/>
      <c r="F78" s="3"/>
      <c r="G78" s="4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>
      <c r="A79" s="3"/>
      <c r="B79" s="3"/>
      <c r="C79" s="3"/>
      <c r="D79" s="3"/>
      <c r="E79" s="3"/>
      <c r="F79" s="3"/>
      <c r="G79" s="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>
      <c r="A80" s="3"/>
      <c r="B80" s="3"/>
      <c r="C80" s="3"/>
      <c r="D80" s="3"/>
      <c r="E80" s="3"/>
      <c r="F80" s="3"/>
      <c r="G80" s="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>
      <c r="A81" s="3"/>
      <c r="B81" s="3"/>
      <c r="C81" s="3"/>
      <c r="D81" s="3"/>
      <c r="E81" s="3"/>
      <c r="F81" s="3"/>
      <c r="G81" s="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>
      <c r="A82" s="3"/>
      <c r="B82" s="3"/>
      <c r="C82" s="3"/>
      <c r="D82" s="3"/>
      <c r="E82" s="3"/>
      <c r="F82" s="3"/>
      <c r="G82" s="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>
      <c r="A83" s="3"/>
      <c r="B83" s="3"/>
      <c r="C83" s="3"/>
      <c r="D83" s="3"/>
      <c r="E83" s="3"/>
      <c r="F83" s="3"/>
      <c r="G83" s="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>
      <c r="A84" s="3"/>
      <c r="B84" s="3"/>
      <c r="C84" s="3"/>
      <c r="D84" s="3"/>
      <c r="E84" s="3"/>
      <c r="F84" s="3"/>
      <c r="G84" s="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>
      <c r="A85" s="3"/>
      <c r="B85" s="3"/>
      <c r="C85" s="3"/>
      <c r="D85" s="3"/>
      <c r="E85" s="3"/>
      <c r="F85" s="3"/>
      <c r="G85" s="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>
      <c r="A86" s="3"/>
      <c r="B86" s="3"/>
      <c r="C86" s="3"/>
      <c r="D86" s="3"/>
      <c r="E86" s="3"/>
      <c r="F86" s="3"/>
      <c r="G86" s="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>
      <c r="A87" s="3"/>
      <c r="B87" s="3"/>
      <c r="C87" s="3"/>
      <c r="D87" s="3"/>
      <c r="E87" s="3"/>
      <c r="F87" s="3"/>
      <c r="G87" s="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>
      <c r="A88" s="3"/>
      <c r="B88" s="3"/>
      <c r="C88" s="3"/>
      <c r="D88" s="3"/>
      <c r="E88" s="3"/>
      <c r="F88" s="3"/>
      <c r="G88" s="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>
      <c r="A89" s="3"/>
      <c r="B89" s="3"/>
      <c r="C89" s="3"/>
      <c r="D89" s="3"/>
      <c r="E89" s="3"/>
      <c r="F89" s="3"/>
      <c r="G89" s="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>
      <c r="A90" s="3"/>
      <c r="B90" s="3"/>
      <c r="C90" s="3"/>
      <c r="D90" s="3"/>
      <c r="E90" s="3"/>
      <c r="F90" s="3"/>
      <c r="G90" s="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>
      <c r="A91" s="3"/>
      <c r="B91" s="3"/>
      <c r="C91" s="3"/>
      <c r="D91" s="3"/>
      <c r="E91" s="3"/>
      <c r="F91" s="3"/>
      <c r="G91" s="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>
      <c r="A92" s="3"/>
      <c r="B92" s="3"/>
      <c r="C92" s="3"/>
      <c r="D92" s="3"/>
      <c r="E92" s="3"/>
      <c r="F92" s="3"/>
      <c r="G92" s="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>
      <c r="A93" s="3"/>
      <c r="B93" s="3"/>
      <c r="C93" s="3"/>
      <c r="D93" s="3"/>
      <c r="E93" s="3"/>
      <c r="F93" s="3"/>
      <c r="G93" s="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>
      <c r="A94" s="3"/>
      <c r="B94" s="3"/>
      <c r="C94" s="3"/>
      <c r="D94" s="3"/>
      <c r="E94" s="3"/>
      <c r="F94" s="3"/>
      <c r="G94" s="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>
      <c r="A95" s="3"/>
      <c r="B95" s="3"/>
      <c r="C95" s="3"/>
      <c r="D95" s="3"/>
      <c r="E95" s="3"/>
      <c r="F95" s="3"/>
      <c r="G95" s="4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>
      <c r="A96" s="3"/>
      <c r="B96" s="3"/>
      <c r="C96" s="3"/>
      <c r="D96" s="3"/>
      <c r="E96" s="3"/>
      <c r="F96" s="3"/>
      <c r="G96" s="4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>
      <c r="G97" s="101"/>
    </row>
    <row r="98">
      <c r="G98" s="101"/>
    </row>
    <row r="99">
      <c r="G99" s="101"/>
    </row>
    <row r="100">
      <c r="G100" s="101"/>
    </row>
    <row r="101">
      <c r="G101" s="101"/>
    </row>
    <row r="102">
      <c r="G102" s="101"/>
    </row>
    <row r="103">
      <c r="G103" s="101"/>
    </row>
    <row r="104">
      <c r="G104" s="101"/>
    </row>
    <row r="105">
      <c r="G105" s="101"/>
    </row>
    <row r="106">
      <c r="G106" s="101"/>
    </row>
    <row r="107">
      <c r="G107" s="101"/>
    </row>
    <row r="108">
      <c r="G108" s="101"/>
    </row>
    <row r="109">
      <c r="G109" s="101"/>
    </row>
    <row r="110">
      <c r="G110" s="101"/>
    </row>
    <row r="111">
      <c r="G111" s="101"/>
    </row>
    <row r="112">
      <c r="G112" s="101"/>
    </row>
    <row r="113">
      <c r="G113" s="101"/>
    </row>
    <row r="114">
      <c r="G114" s="101"/>
    </row>
    <row r="115">
      <c r="G115" s="101"/>
    </row>
    <row r="116">
      <c r="G116" s="101"/>
    </row>
    <row r="117">
      <c r="G117" s="101"/>
    </row>
    <row r="118">
      <c r="G118" s="101"/>
    </row>
    <row r="119">
      <c r="G119" s="101"/>
    </row>
    <row r="120">
      <c r="G120" s="101"/>
    </row>
    <row r="121">
      <c r="G121" s="101"/>
    </row>
    <row r="122">
      <c r="G122" s="101"/>
    </row>
    <row r="123">
      <c r="G123" s="101"/>
    </row>
    <row r="124">
      <c r="G124" s="101"/>
    </row>
    <row r="125">
      <c r="G125" s="101"/>
    </row>
    <row r="126">
      <c r="G126" s="101"/>
    </row>
    <row r="127">
      <c r="G127" s="101"/>
    </row>
    <row r="128">
      <c r="G128" s="101"/>
    </row>
    <row r="129">
      <c r="G129" s="101"/>
    </row>
    <row r="130">
      <c r="G130" s="101"/>
    </row>
    <row r="131">
      <c r="G131" s="101"/>
    </row>
    <row r="132">
      <c r="G132" s="101"/>
    </row>
    <row r="133">
      <c r="G133" s="101"/>
    </row>
    <row r="134">
      <c r="G134" s="101"/>
    </row>
    <row r="135">
      <c r="G135" s="101"/>
    </row>
    <row r="136">
      <c r="G136" s="101"/>
    </row>
    <row r="137">
      <c r="G137" s="101"/>
    </row>
    <row r="138">
      <c r="G138" s="101"/>
    </row>
    <row r="139">
      <c r="G139" s="101"/>
    </row>
    <row r="140">
      <c r="G140" s="101"/>
    </row>
    <row r="141">
      <c r="G141" s="101"/>
    </row>
    <row r="142">
      <c r="G142" s="101"/>
    </row>
    <row r="143">
      <c r="G143" s="101"/>
    </row>
    <row r="144">
      <c r="G144" s="101"/>
    </row>
    <row r="145">
      <c r="G145" s="101"/>
    </row>
    <row r="146">
      <c r="G146" s="101"/>
    </row>
    <row r="147">
      <c r="G147" s="101"/>
    </row>
    <row r="148">
      <c r="G148" s="101"/>
    </row>
    <row r="149">
      <c r="G149" s="101"/>
    </row>
    <row r="150">
      <c r="G150" s="101"/>
    </row>
    <row r="151">
      <c r="G151" s="101"/>
    </row>
    <row r="152">
      <c r="G152" s="101"/>
    </row>
    <row r="153">
      <c r="G153" s="101"/>
    </row>
    <row r="154">
      <c r="G154" s="101"/>
    </row>
    <row r="155">
      <c r="G155" s="101"/>
    </row>
    <row r="156">
      <c r="G156" s="101"/>
    </row>
    <row r="157">
      <c r="G157" s="101"/>
    </row>
    <row r="158">
      <c r="G158" s="101"/>
    </row>
    <row r="159">
      <c r="G159" s="101"/>
    </row>
    <row r="160">
      <c r="G160" s="101"/>
    </row>
    <row r="161">
      <c r="G161" s="101"/>
    </row>
    <row r="162">
      <c r="G162" s="101"/>
    </row>
    <row r="163">
      <c r="G163" s="101"/>
    </row>
    <row r="164">
      <c r="G164" s="101"/>
    </row>
    <row r="165">
      <c r="G165" s="101"/>
    </row>
    <row r="166">
      <c r="G166" s="101"/>
    </row>
    <row r="167">
      <c r="G167" s="101"/>
    </row>
    <row r="168">
      <c r="G168" s="101"/>
    </row>
    <row r="169">
      <c r="G169" s="101"/>
    </row>
    <row r="170">
      <c r="G170" s="101"/>
    </row>
    <row r="171">
      <c r="G171" s="101"/>
    </row>
    <row r="172">
      <c r="G172" s="101"/>
    </row>
    <row r="173">
      <c r="G173" s="101"/>
    </row>
    <row r="174">
      <c r="G174" s="101"/>
    </row>
    <row r="175">
      <c r="G175" s="101"/>
    </row>
    <row r="176">
      <c r="G176" s="101"/>
    </row>
    <row r="177">
      <c r="G177" s="101"/>
    </row>
    <row r="178">
      <c r="G178" s="101"/>
    </row>
    <row r="179">
      <c r="G179" s="101"/>
    </row>
    <row r="180">
      <c r="G180" s="101"/>
    </row>
    <row r="181">
      <c r="G181" s="101"/>
    </row>
    <row r="182">
      <c r="G182" s="101"/>
    </row>
    <row r="183">
      <c r="G183" s="101"/>
    </row>
    <row r="184">
      <c r="G184" s="101"/>
    </row>
    <row r="185">
      <c r="G185" s="101"/>
    </row>
    <row r="186">
      <c r="G186" s="101"/>
    </row>
    <row r="187">
      <c r="G187" s="101"/>
    </row>
    <row r="188">
      <c r="G188" s="101"/>
    </row>
    <row r="189">
      <c r="G189" s="101"/>
    </row>
    <row r="190">
      <c r="G190" s="101"/>
    </row>
    <row r="191">
      <c r="G191" s="101"/>
    </row>
    <row r="192">
      <c r="G192" s="101"/>
    </row>
    <row r="193">
      <c r="G193" s="101"/>
    </row>
    <row r="194">
      <c r="G194" s="101"/>
    </row>
    <row r="195">
      <c r="G195" s="101"/>
    </row>
    <row r="196">
      <c r="G196" s="101"/>
    </row>
    <row r="197">
      <c r="G197" s="101"/>
    </row>
    <row r="198">
      <c r="G198" s="101"/>
    </row>
    <row r="199">
      <c r="G199" s="101"/>
    </row>
    <row r="200">
      <c r="G200" s="101"/>
    </row>
    <row r="201">
      <c r="G201" s="101"/>
    </row>
    <row r="202">
      <c r="G202" s="101"/>
    </row>
    <row r="203">
      <c r="G203" s="101"/>
    </row>
    <row r="204">
      <c r="G204" s="101"/>
    </row>
    <row r="205">
      <c r="G205" s="101"/>
    </row>
    <row r="206">
      <c r="G206" s="101"/>
    </row>
    <row r="207">
      <c r="G207" s="101"/>
    </row>
    <row r="208">
      <c r="G208" s="101"/>
    </row>
    <row r="209">
      <c r="G209" s="101"/>
    </row>
    <row r="210">
      <c r="G210" s="101"/>
    </row>
    <row r="211">
      <c r="G211" s="101"/>
    </row>
    <row r="212">
      <c r="G212" s="101"/>
    </row>
    <row r="213">
      <c r="G213" s="101"/>
    </row>
    <row r="214">
      <c r="G214" s="101"/>
    </row>
    <row r="215">
      <c r="G215" s="101"/>
    </row>
    <row r="216">
      <c r="G216" s="101"/>
    </row>
    <row r="217">
      <c r="G217" s="101"/>
    </row>
    <row r="218">
      <c r="G218" s="101"/>
    </row>
    <row r="219">
      <c r="G219" s="101"/>
    </row>
    <row r="220">
      <c r="G220" s="101"/>
    </row>
    <row r="221">
      <c r="G221" s="101"/>
    </row>
    <row r="222">
      <c r="G222" s="101"/>
    </row>
    <row r="223">
      <c r="G223" s="101"/>
    </row>
    <row r="224">
      <c r="G224" s="101"/>
    </row>
    <row r="225">
      <c r="G225" s="101"/>
    </row>
    <row r="226">
      <c r="G226" s="101"/>
    </row>
    <row r="227">
      <c r="G227" s="101"/>
    </row>
    <row r="228">
      <c r="G228" s="101"/>
    </row>
    <row r="229">
      <c r="G229" s="101"/>
    </row>
    <row r="230">
      <c r="G230" s="101"/>
    </row>
    <row r="231">
      <c r="G231" s="101"/>
    </row>
    <row r="232">
      <c r="G232" s="101"/>
    </row>
    <row r="233">
      <c r="G233" s="101"/>
    </row>
    <row r="234">
      <c r="G234" s="101"/>
    </row>
    <row r="235">
      <c r="G235" s="101"/>
    </row>
    <row r="236">
      <c r="G236" s="101"/>
    </row>
    <row r="237">
      <c r="G237" s="101"/>
    </row>
    <row r="238">
      <c r="G238" s="101"/>
    </row>
    <row r="239">
      <c r="G239" s="101"/>
    </row>
    <row r="240">
      <c r="G240" s="101"/>
    </row>
    <row r="241">
      <c r="G241" s="101"/>
    </row>
    <row r="242">
      <c r="G242" s="101"/>
    </row>
    <row r="243">
      <c r="G243" s="101"/>
    </row>
    <row r="244">
      <c r="G244" s="101"/>
    </row>
    <row r="245">
      <c r="G245" s="101"/>
    </row>
    <row r="246">
      <c r="G246" s="101"/>
    </row>
    <row r="247">
      <c r="G247" s="101"/>
    </row>
    <row r="248">
      <c r="G248" s="101"/>
    </row>
    <row r="249">
      <c r="G249" s="101"/>
    </row>
    <row r="250">
      <c r="G250" s="101"/>
    </row>
    <row r="251">
      <c r="G251" s="101"/>
    </row>
    <row r="252">
      <c r="G252" s="101"/>
    </row>
    <row r="253">
      <c r="G253" s="101"/>
    </row>
    <row r="254">
      <c r="G254" s="101"/>
    </row>
    <row r="255">
      <c r="G255" s="101"/>
    </row>
    <row r="256">
      <c r="G256" s="101"/>
    </row>
    <row r="257">
      <c r="G257" s="101"/>
    </row>
    <row r="258">
      <c r="G258" s="101"/>
    </row>
    <row r="259">
      <c r="G259" s="101"/>
    </row>
    <row r="260">
      <c r="G260" s="101"/>
    </row>
    <row r="261">
      <c r="G261" s="101"/>
    </row>
    <row r="262">
      <c r="G262" s="101"/>
    </row>
    <row r="263">
      <c r="G263" s="101"/>
    </row>
    <row r="264">
      <c r="G264" s="101"/>
    </row>
    <row r="265">
      <c r="G265" s="101"/>
    </row>
    <row r="266">
      <c r="G266" s="101"/>
    </row>
    <row r="267">
      <c r="G267" s="101"/>
    </row>
    <row r="268">
      <c r="G268" s="101"/>
    </row>
    <row r="269">
      <c r="G269" s="101"/>
    </row>
    <row r="270">
      <c r="G270" s="101"/>
    </row>
    <row r="271">
      <c r="G271" s="101"/>
    </row>
    <row r="272">
      <c r="G272" s="101"/>
    </row>
    <row r="273">
      <c r="G273" s="101"/>
    </row>
    <row r="274">
      <c r="G274" s="101"/>
    </row>
    <row r="275">
      <c r="G275" s="101"/>
    </row>
    <row r="276">
      <c r="G276" s="101"/>
    </row>
    <row r="277">
      <c r="G277" s="101"/>
    </row>
    <row r="278">
      <c r="G278" s="101"/>
    </row>
    <row r="279">
      <c r="G279" s="101"/>
    </row>
    <row r="280">
      <c r="G280" s="101"/>
    </row>
    <row r="281">
      <c r="G281" s="101"/>
    </row>
    <row r="282">
      <c r="G282" s="101"/>
    </row>
    <row r="283">
      <c r="G283" s="101"/>
    </row>
    <row r="284">
      <c r="G284" s="101"/>
    </row>
    <row r="285">
      <c r="G285" s="101"/>
    </row>
    <row r="286">
      <c r="G286" s="101"/>
    </row>
    <row r="287">
      <c r="G287" s="101"/>
    </row>
    <row r="288">
      <c r="G288" s="101"/>
    </row>
    <row r="289">
      <c r="G289" s="101"/>
    </row>
    <row r="290">
      <c r="G290" s="101"/>
    </row>
    <row r="291">
      <c r="G291" s="101"/>
    </row>
    <row r="292">
      <c r="G292" s="101"/>
    </row>
    <row r="293">
      <c r="G293" s="101"/>
    </row>
    <row r="294">
      <c r="G294" s="101"/>
    </row>
    <row r="295">
      <c r="G295" s="101"/>
    </row>
    <row r="296">
      <c r="G296" s="101"/>
    </row>
    <row r="297">
      <c r="G297" s="101"/>
    </row>
    <row r="298">
      <c r="G298" s="101"/>
    </row>
    <row r="299">
      <c r="G299" s="101"/>
    </row>
    <row r="300">
      <c r="G300" s="101"/>
    </row>
    <row r="301">
      <c r="G301" s="101"/>
    </row>
    <row r="302">
      <c r="G302" s="101"/>
    </row>
    <row r="303">
      <c r="G303" s="101"/>
    </row>
    <row r="304">
      <c r="G304" s="101"/>
    </row>
    <row r="305">
      <c r="G305" s="101"/>
    </row>
    <row r="306">
      <c r="G306" s="101"/>
    </row>
    <row r="307">
      <c r="G307" s="101"/>
    </row>
    <row r="308">
      <c r="G308" s="101"/>
    </row>
    <row r="309">
      <c r="G309" s="101"/>
    </row>
    <row r="310">
      <c r="G310" s="101"/>
    </row>
    <row r="311">
      <c r="G311" s="101"/>
    </row>
    <row r="312">
      <c r="G312" s="101"/>
    </row>
    <row r="313">
      <c r="G313" s="101"/>
    </row>
    <row r="314">
      <c r="G314" s="101"/>
    </row>
    <row r="315">
      <c r="G315" s="101"/>
    </row>
    <row r="316">
      <c r="G316" s="101"/>
    </row>
    <row r="317">
      <c r="G317" s="101"/>
    </row>
    <row r="318">
      <c r="G318" s="101"/>
    </row>
    <row r="319">
      <c r="G319" s="101"/>
    </row>
    <row r="320">
      <c r="G320" s="101"/>
    </row>
    <row r="321">
      <c r="G321" s="101"/>
    </row>
    <row r="322">
      <c r="G322" s="101"/>
    </row>
    <row r="323">
      <c r="G323" s="101"/>
    </row>
    <row r="324">
      <c r="G324" s="101"/>
    </row>
    <row r="325">
      <c r="G325" s="101"/>
    </row>
    <row r="326">
      <c r="G326" s="101"/>
    </row>
    <row r="327">
      <c r="G327" s="101"/>
    </row>
    <row r="328">
      <c r="G328" s="101"/>
    </row>
    <row r="329">
      <c r="G329" s="101"/>
    </row>
    <row r="330">
      <c r="G330" s="101"/>
    </row>
    <row r="331">
      <c r="G331" s="101"/>
    </row>
    <row r="332">
      <c r="G332" s="101"/>
    </row>
    <row r="333">
      <c r="G333" s="101"/>
    </row>
    <row r="334">
      <c r="G334" s="101"/>
    </row>
    <row r="335">
      <c r="G335" s="101"/>
    </row>
    <row r="336">
      <c r="G336" s="101"/>
    </row>
    <row r="337">
      <c r="G337" s="101"/>
    </row>
    <row r="338">
      <c r="G338" s="101"/>
    </row>
    <row r="339">
      <c r="G339" s="101"/>
    </row>
    <row r="340">
      <c r="G340" s="101"/>
    </row>
    <row r="341">
      <c r="G341" s="101"/>
    </row>
    <row r="342">
      <c r="G342" s="101"/>
    </row>
    <row r="343">
      <c r="G343" s="101"/>
    </row>
    <row r="344">
      <c r="G344" s="101"/>
    </row>
    <row r="345">
      <c r="G345" s="101"/>
    </row>
    <row r="346">
      <c r="G346" s="101"/>
    </row>
    <row r="347">
      <c r="G347" s="101"/>
    </row>
    <row r="348">
      <c r="G348" s="101"/>
    </row>
    <row r="349">
      <c r="G349" s="101"/>
    </row>
    <row r="350">
      <c r="G350" s="101"/>
    </row>
    <row r="351">
      <c r="G351" s="101"/>
    </row>
    <row r="352">
      <c r="G352" s="101"/>
    </row>
    <row r="353">
      <c r="G353" s="101"/>
    </row>
    <row r="354">
      <c r="G354" s="101"/>
    </row>
    <row r="355">
      <c r="G355" s="101"/>
    </row>
    <row r="356">
      <c r="G356" s="101"/>
    </row>
    <row r="357">
      <c r="G357" s="101"/>
    </row>
    <row r="358">
      <c r="G358" s="101"/>
    </row>
    <row r="359">
      <c r="G359" s="101"/>
    </row>
    <row r="360">
      <c r="G360" s="101"/>
    </row>
    <row r="361">
      <c r="G361" s="101"/>
    </row>
    <row r="362">
      <c r="G362" s="101"/>
    </row>
    <row r="363">
      <c r="G363" s="101"/>
    </row>
    <row r="364">
      <c r="G364" s="101"/>
    </row>
    <row r="365">
      <c r="G365" s="101"/>
    </row>
    <row r="366">
      <c r="G366" s="101"/>
    </row>
    <row r="367">
      <c r="G367" s="101"/>
    </row>
    <row r="368">
      <c r="G368" s="101"/>
    </row>
    <row r="369">
      <c r="G369" s="101"/>
    </row>
    <row r="370">
      <c r="G370" s="101"/>
    </row>
    <row r="371">
      <c r="G371" s="101"/>
    </row>
    <row r="372">
      <c r="G372" s="101"/>
    </row>
    <row r="373">
      <c r="G373" s="101"/>
    </row>
    <row r="374">
      <c r="G374" s="101"/>
    </row>
    <row r="375">
      <c r="G375" s="101"/>
    </row>
    <row r="376">
      <c r="G376" s="101"/>
    </row>
    <row r="377">
      <c r="G377" s="101"/>
    </row>
    <row r="378">
      <c r="G378" s="101"/>
    </row>
    <row r="379">
      <c r="G379" s="101"/>
    </row>
    <row r="380">
      <c r="G380" s="101"/>
    </row>
    <row r="381">
      <c r="G381" s="101"/>
    </row>
    <row r="382">
      <c r="G382" s="101"/>
    </row>
    <row r="383">
      <c r="G383" s="101"/>
    </row>
    <row r="384">
      <c r="G384" s="101"/>
    </row>
    <row r="385">
      <c r="G385" s="101"/>
    </row>
    <row r="386">
      <c r="G386" s="101"/>
    </row>
    <row r="387">
      <c r="G387" s="101"/>
    </row>
    <row r="388">
      <c r="G388" s="101"/>
    </row>
    <row r="389">
      <c r="G389" s="101"/>
    </row>
    <row r="390">
      <c r="G390" s="101"/>
    </row>
    <row r="391">
      <c r="G391" s="101"/>
    </row>
    <row r="392">
      <c r="G392" s="101"/>
    </row>
    <row r="393">
      <c r="G393" s="101"/>
    </row>
    <row r="394">
      <c r="G394" s="101"/>
    </row>
    <row r="395">
      <c r="G395" s="101"/>
    </row>
    <row r="396">
      <c r="G396" s="101"/>
    </row>
    <row r="397">
      <c r="G397" s="101"/>
    </row>
    <row r="398">
      <c r="G398" s="101"/>
    </row>
    <row r="399">
      <c r="G399" s="101"/>
    </row>
    <row r="400">
      <c r="G400" s="101"/>
    </row>
    <row r="401">
      <c r="G401" s="101"/>
    </row>
    <row r="402">
      <c r="G402" s="101"/>
    </row>
    <row r="403">
      <c r="G403" s="101"/>
    </row>
    <row r="404">
      <c r="G404" s="101"/>
    </row>
    <row r="405">
      <c r="G405" s="101"/>
    </row>
    <row r="406">
      <c r="G406" s="101"/>
    </row>
    <row r="407">
      <c r="G407" s="101"/>
    </row>
    <row r="408">
      <c r="G408" s="101"/>
    </row>
    <row r="409">
      <c r="G409" s="101"/>
    </row>
    <row r="410">
      <c r="G410" s="101"/>
    </row>
    <row r="411">
      <c r="G411" s="101"/>
    </row>
    <row r="412">
      <c r="G412" s="101"/>
    </row>
    <row r="413">
      <c r="G413" s="101"/>
    </row>
    <row r="414">
      <c r="G414" s="101"/>
    </row>
    <row r="415">
      <c r="G415" s="101"/>
    </row>
    <row r="416">
      <c r="G416" s="101"/>
    </row>
    <row r="417">
      <c r="G417" s="101"/>
    </row>
    <row r="418">
      <c r="G418" s="101"/>
    </row>
    <row r="419">
      <c r="G419" s="101"/>
    </row>
    <row r="420">
      <c r="G420" s="101"/>
    </row>
    <row r="421">
      <c r="G421" s="101"/>
    </row>
    <row r="422">
      <c r="G422" s="101"/>
    </row>
    <row r="423">
      <c r="G423" s="101"/>
    </row>
    <row r="424">
      <c r="G424" s="101"/>
    </row>
    <row r="425">
      <c r="G425" s="101"/>
    </row>
    <row r="426">
      <c r="G426" s="101"/>
    </row>
    <row r="427">
      <c r="G427" s="101"/>
    </row>
    <row r="428">
      <c r="G428" s="101"/>
    </row>
    <row r="429">
      <c r="G429" s="101"/>
    </row>
    <row r="430">
      <c r="G430" s="101"/>
    </row>
    <row r="431">
      <c r="G431" s="101"/>
    </row>
    <row r="432">
      <c r="G432" s="101"/>
    </row>
    <row r="433">
      <c r="G433" s="101"/>
    </row>
    <row r="434">
      <c r="G434" s="101"/>
    </row>
    <row r="435">
      <c r="G435" s="101"/>
    </row>
    <row r="436">
      <c r="G436" s="101"/>
    </row>
    <row r="437">
      <c r="G437" s="101"/>
    </row>
    <row r="438">
      <c r="G438" s="101"/>
    </row>
    <row r="439">
      <c r="G439" s="101"/>
    </row>
    <row r="440">
      <c r="G440" s="101"/>
    </row>
    <row r="441">
      <c r="G441" s="101"/>
    </row>
    <row r="442">
      <c r="G442" s="101"/>
    </row>
    <row r="443">
      <c r="G443" s="101"/>
    </row>
    <row r="444">
      <c r="G444" s="101"/>
    </row>
    <row r="445">
      <c r="G445" s="101"/>
    </row>
    <row r="446">
      <c r="G446" s="101"/>
    </row>
    <row r="447">
      <c r="G447" s="101"/>
    </row>
    <row r="448">
      <c r="G448" s="101"/>
    </row>
    <row r="449">
      <c r="G449" s="101"/>
    </row>
    <row r="450">
      <c r="G450" s="101"/>
    </row>
    <row r="451">
      <c r="G451" s="101"/>
    </row>
    <row r="452">
      <c r="G452" s="101"/>
    </row>
    <row r="453">
      <c r="G453" s="101"/>
    </row>
    <row r="454">
      <c r="G454" s="101"/>
    </row>
    <row r="455">
      <c r="G455" s="101"/>
    </row>
    <row r="456">
      <c r="G456" s="101"/>
    </row>
    <row r="457">
      <c r="G457" s="101"/>
    </row>
    <row r="458">
      <c r="G458" s="101"/>
    </row>
    <row r="459">
      <c r="G459" s="101"/>
    </row>
    <row r="460">
      <c r="G460" s="101"/>
    </row>
    <row r="461">
      <c r="G461" s="101"/>
    </row>
    <row r="462">
      <c r="G462" s="101"/>
    </row>
    <row r="463">
      <c r="G463" s="101"/>
    </row>
    <row r="464">
      <c r="G464" s="101"/>
    </row>
    <row r="465">
      <c r="G465" s="101"/>
    </row>
    <row r="466">
      <c r="G466" s="101"/>
    </row>
    <row r="467">
      <c r="G467" s="101"/>
    </row>
    <row r="468">
      <c r="G468" s="101"/>
    </row>
    <row r="469">
      <c r="G469" s="101"/>
    </row>
    <row r="470">
      <c r="G470" s="101"/>
    </row>
    <row r="471">
      <c r="G471" s="101"/>
    </row>
    <row r="472">
      <c r="G472" s="101"/>
    </row>
    <row r="473">
      <c r="G473" s="101"/>
    </row>
    <row r="474">
      <c r="G474" s="101"/>
    </row>
    <row r="475">
      <c r="G475" s="101"/>
    </row>
    <row r="476">
      <c r="G476" s="101"/>
    </row>
    <row r="477">
      <c r="G477" s="101"/>
    </row>
    <row r="478">
      <c r="G478" s="101"/>
    </row>
    <row r="479">
      <c r="G479" s="101"/>
    </row>
    <row r="480">
      <c r="G480" s="101"/>
    </row>
    <row r="481">
      <c r="G481" s="101"/>
    </row>
    <row r="482">
      <c r="G482" s="101"/>
    </row>
    <row r="483">
      <c r="G483" s="101"/>
    </row>
    <row r="484">
      <c r="G484" s="101"/>
    </row>
    <row r="485">
      <c r="G485" s="101"/>
    </row>
    <row r="486">
      <c r="G486" s="101"/>
    </row>
    <row r="487">
      <c r="G487" s="101"/>
    </row>
    <row r="488">
      <c r="G488" s="101"/>
    </row>
    <row r="489">
      <c r="G489" s="101"/>
    </row>
    <row r="490">
      <c r="G490" s="101"/>
    </row>
    <row r="491">
      <c r="G491" s="101"/>
    </row>
    <row r="492">
      <c r="G492" s="101"/>
    </row>
    <row r="493">
      <c r="G493" s="101"/>
    </row>
    <row r="494">
      <c r="G494" s="101"/>
    </row>
    <row r="495">
      <c r="G495" s="101"/>
    </row>
    <row r="496">
      <c r="G496" s="101"/>
    </row>
    <row r="497">
      <c r="G497" s="101"/>
    </row>
    <row r="498">
      <c r="G498" s="101"/>
    </row>
    <row r="499">
      <c r="G499" s="101"/>
    </row>
    <row r="500">
      <c r="G500" s="101"/>
    </row>
    <row r="501">
      <c r="G501" s="101"/>
    </row>
    <row r="502">
      <c r="G502" s="101"/>
    </row>
    <row r="503">
      <c r="G503" s="101"/>
    </row>
    <row r="504">
      <c r="G504" s="101"/>
    </row>
    <row r="505">
      <c r="G505" s="101"/>
    </row>
    <row r="506">
      <c r="G506" s="101"/>
    </row>
    <row r="507">
      <c r="G507" s="101"/>
    </row>
    <row r="508">
      <c r="G508" s="101"/>
    </row>
    <row r="509">
      <c r="G509" s="101"/>
    </row>
    <row r="510">
      <c r="G510" s="101"/>
    </row>
    <row r="511">
      <c r="G511" s="101"/>
    </row>
    <row r="512">
      <c r="G512" s="101"/>
    </row>
    <row r="513">
      <c r="G513" s="101"/>
    </row>
    <row r="514">
      <c r="G514" s="101"/>
    </row>
    <row r="515">
      <c r="G515" s="101"/>
    </row>
    <row r="516">
      <c r="G516" s="101"/>
    </row>
    <row r="517">
      <c r="G517" s="101"/>
    </row>
    <row r="518">
      <c r="G518" s="101"/>
    </row>
    <row r="519">
      <c r="G519" s="101"/>
    </row>
    <row r="520">
      <c r="G520" s="101"/>
    </row>
    <row r="521">
      <c r="G521" s="101"/>
    </row>
    <row r="522">
      <c r="G522" s="101"/>
    </row>
    <row r="523">
      <c r="G523" s="101"/>
    </row>
    <row r="524">
      <c r="G524" s="101"/>
    </row>
    <row r="525">
      <c r="G525" s="101"/>
    </row>
    <row r="526">
      <c r="G526" s="101"/>
    </row>
    <row r="527">
      <c r="G527" s="101"/>
    </row>
    <row r="528">
      <c r="G528" s="101"/>
    </row>
    <row r="529">
      <c r="G529" s="101"/>
    </row>
    <row r="530">
      <c r="G530" s="101"/>
    </row>
    <row r="531">
      <c r="G531" s="101"/>
    </row>
    <row r="532">
      <c r="G532" s="101"/>
    </row>
    <row r="533">
      <c r="G533" s="101"/>
    </row>
    <row r="534">
      <c r="G534" s="101"/>
    </row>
    <row r="535">
      <c r="G535" s="101"/>
    </row>
    <row r="536">
      <c r="G536" s="101"/>
    </row>
    <row r="537">
      <c r="G537" s="101"/>
    </row>
    <row r="538">
      <c r="G538" s="101"/>
    </row>
    <row r="539">
      <c r="G539" s="101"/>
    </row>
    <row r="540">
      <c r="G540" s="101"/>
    </row>
    <row r="541">
      <c r="G541" s="101"/>
    </row>
    <row r="542">
      <c r="G542" s="101"/>
    </row>
    <row r="543">
      <c r="G543" s="101"/>
    </row>
    <row r="544">
      <c r="G544" s="101"/>
    </row>
    <row r="545">
      <c r="G545" s="101"/>
    </row>
    <row r="546">
      <c r="G546" s="101"/>
    </row>
    <row r="547">
      <c r="G547" s="101"/>
    </row>
    <row r="548">
      <c r="G548" s="101"/>
    </row>
    <row r="549">
      <c r="G549" s="101"/>
    </row>
    <row r="550">
      <c r="G550" s="101"/>
    </row>
    <row r="551">
      <c r="G551" s="101"/>
    </row>
    <row r="552">
      <c r="G552" s="101"/>
    </row>
    <row r="553">
      <c r="G553" s="101"/>
    </row>
    <row r="554">
      <c r="G554" s="101"/>
    </row>
    <row r="555">
      <c r="G555" s="101"/>
    </row>
    <row r="556">
      <c r="G556" s="101"/>
    </row>
    <row r="557">
      <c r="G557" s="101"/>
    </row>
    <row r="558">
      <c r="G558" s="101"/>
    </row>
    <row r="559">
      <c r="G559" s="101"/>
    </row>
    <row r="560">
      <c r="G560" s="101"/>
    </row>
    <row r="561">
      <c r="G561" s="101"/>
    </row>
    <row r="562">
      <c r="G562" s="101"/>
    </row>
    <row r="563">
      <c r="G563" s="101"/>
    </row>
    <row r="564">
      <c r="G564" s="101"/>
    </row>
    <row r="565">
      <c r="G565" s="101"/>
    </row>
    <row r="566">
      <c r="G566" s="101"/>
    </row>
    <row r="567">
      <c r="G567" s="101"/>
    </row>
    <row r="568">
      <c r="G568" s="101"/>
    </row>
    <row r="569">
      <c r="G569" s="101"/>
    </row>
    <row r="570">
      <c r="G570" s="101"/>
    </row>
    <row r="571">
      <c r="G571" s="101"/>
    </row>
    <row r="572">
      <c r="G572" s="101"/>
    </row>
    <row r="573">
      <c r="G573" s="101"/>
    </row>
    <row r="574">
      <c r="G574" s="101"/>
    </row>
    <row r="575">
      <c r="G575" s="101"/>
    </row>
    <row r="576">
      <c r="G576" s="101"/>
    </row>
    <row r="577">
      <c r="G577" s="101"/>
    </row>
    <row r="578">
      <c r="G578" s="101"/>
    </row>
    <row r="579">
      <c r="G579" s="101"/>
    </row>
    <row r="580">
      <c r="G580" s="101"/>
    </row>
    <row r="581">
      <c r="G581" s="101"/>
    </row>
    <row r="582">
      <c r="G582" s="101"/>
    </row>
    <row r="583">
      <c r="G583" s="101"/>
    </row>
    <row r="584">
      <c r="G584" s="101"/>
    </row>
    <row r="585">
      <c r="G585" s="101"/>
    </row>
    <row r="586">
      <c r="G586" s="101"/>
    </row>
    <row r="587">
      <c r="G587" s="101"/>
    </row>
    <row r="588">
      <c r="G588" s="101"/>
    </row>
    <row r="589">
      <c r="G589" s="101"/>
    </row>
    <row r="590">
      <c r="G590" s="101"/>
    </row>
    <row r="591">
      <c r="G591" s="101"/>
    </row>
    <row r="592">
      <c r="G592" s="101"/>
    </row>
    <row r="593">
      <c r="G593" s="101"/>
    </row>
    <row r="594">
      <c r="G594" s="101"/>
    </row>
    <row r="595">
      <c r="G595" s="101"/>
    </row>
    <row r="596">
      <c r="G596" s="101"/>
    </row>
    <row r="597">
      <c r="G597" s="101"/>
    </row>
    <row r="598">
      <c r="G598" s="101"/>
    </row>
    <row r="599">
      <c r="G599" s="101"/>
    </row>
    <row r="600">
      <c r="G600" s="101"/>
    </row>
    <row r="601">
      <c r="G601" s="101"/>
    </row>
    <row r="602">
      <c r="G602" s="101"/>
    </row>
    <row r="603">
      <c r="G603" s="101"/>
    </row>
    <row r="604">
      <c r="G604" s="101"/>
    </row>
    <row r="605">
      <c r="G605" s="101"/>
    </row>
    <row r="606">
      <c r="G606" s="101"/>
    </row>
    <row r="607">
      <c r="G607" s="101"/>
    </row>
    <row r="608">
      <c r="G608" s="101"/>
    </row>
    <row r="609">
      <c r="G609" s="101"/>
    </row>
    <row r="610">
      <c r="G610" s="101"/>
    </row>
    <row r="611">
      <c r="G611" s="101"/>
    </row>
    <row r="612">
      <c r="G612" s="101"/>
    </row>
    <row r="613">
      <c r="G613" s="101"/>
    </row>
    <row r="614">
      <c r="G614" s="101"/>
    </row>
    <row r="615">
      <c r="G615" s="101"/>
    </row>
    <row r="616">
      <c r="G616" s="101"/>
    </row>
    <row r="617">
      <c r="G617" s="101"/>
    </row>
    <row r="618">
      <c r="G618" s="101"/>
    </row>
    <row r="619">
      <c r="G619" s="101"/>
    </row>
    <row r="620">
      <c r="G620" s="101"/>
    </row>
    <row r="621">
      <c r="G621" s="101"/>
    </row>
    <row r="622">
      <c r="G622" s="101"/>
    </row>
    <row r="623">
      <c r="G623" s="101"/>
    </row>
    <row r="624">
      <c r="G624" s="101"/>
    </row>
    <row r="625">
      <c r="G625" s="101"/>
    </row>
    <row r="626">
      <c r="G626" s="101"/>
    </row>
    <row r="627">
      <c r="G627" s="101"/>
    </row>
    <row r="628">
      <c r="G628" s="101"/>
    </row>
    <row r="629">
      <c r="G629" s="101"/>
    </row>
    <row r="630">
      <c r="G630" s="101"/>
    </row>
    <row r="631">
      <c r="G631" s="101"/>
    </row>
    <row r="632">
      <c r="G632" s="101"/>
    </row>
    <row r="633">
      <c r="G633" s="101"/>
    </row>
    <row r="634">
      <c r="G634" s="101"/>
    </row>
    <row r="635">
      <c r="G635" s="101"/>
    </row>
    <row r="636">
      <c r="G636" s="101"/>
    </row>
    <row r="637">
      <c r="G637" s="101"/>
    </row>
    <row r="638">
      <c r="G638" s="101"/>
    </row>
    <row r="639">
      <c r="G639" s="101"/>
    </row>
    <row r="640">
      <c r="G640" s="101"/>
    </row>
    <row r="641">
      <c r="G641" s="101"/>
    </row>
    <row r="642">
      <c r="G642" s="101"/>
    </row>
    <row r="643">
      <c r="G643" s="101"/>
    </row>
    <row r="644">
      <c r="G644" s="101"/>
    </row>
    <row r="645">
      <c r="G645" s="101"/>
    </row>
    <row r="646">
      <c r="G646" s="101"/>
    </row>
    <row r="647">
      <c r="G647" s="101"/>
    </row>
    <row r="648">
      <c r="G648" s="101"/>
    </row>
    <row r="649">
      <c r="G649" s="101"/>
    </row>
    <row r="650">
      <c r="G650" s="101"/>
    </row>
    <row r="651">
      <c r="G651" s="101"/>
    </row>
    <row r="652">
      <c r="G652" s="101"/>
    </row>
    <row r="653">
      <c r="G653" s="101"/>
    </row>
    <row r="654">
      <c r="G654" s="101"/>
    </row>
    <row r="655">
      <c r="G655" s="101"/>
    </row>
    <row r="656">
      <c r="G656" s="101"/>
    </row>
    <row r="657">
      <c r="G657" s="101"/>
    </row>
    <row r="658">
      <c r="G658" s="101"/>
    </row>
    <row r="659">
      <c r="G659" s="101"/>
    </row>
    <row r="660">
      <c r="G660" s="101"/>
    </row>
    <row r="661">
      <c r="G661" s="101"/>
    </row>
    <row r="662">
      <c r="G662" s="101"/>
    </row>
    <row r="663">
      <c r="G663" s="101"/>
    </row>
    <row r="664">
      <c r="G664" s="101"/>
    </row>
    <row r="665">
      <c r="G665" s="101"/>
    </row>
    <row r="666">
      <c r="G666" s="101"/>
    </row>
    <row r="667">
      <c r="G667" s="101"/>
    </row>
    <row r="668">
      <c r="G668" s="101"/>
    </row>
    <row r="669">
      <c r="G669" s="101"/>
    </row>
    <row r="670">
      <c r="G670" s="101"/>
    </row>
    <row r="671">
      <c r="G671" s="101"/>
    </row>
    <row r="672">
      <c r="G672" s="101"/>
    </row>
    <row r="673">
      <c r="G673" s="101"/>
    </row>
    <row r="674">
      <c r="G674" s="101"/>
    </row>
    <row r="675">
      <c r="G675" s="101"/>
    </row>
    <row r="676">
      <c r="G676" s="101"/>
    </row>
    <row r="677">
      <c r="G677" s="101"/>
    </row>
    <row r="678">
      <c r="G678" s="101"/>
    </row>
    <row r="679">
      <c r="G679" s="101"/>
    </row>
    <row r="680">
      <c r="G680" s="101"/>
    </row>
    <row r="681">
      <c r="G681" s="101"/>
    </row>
    <row r="682">
      <c r="G682" s="101"/>
    </row>
    <row r="683">
      <c r="G683" s="101"/>
    </row>
    <row r="684">
      <c r="G684" s="101"/>
    </row>
    <row r="685">
      <c r="G685" s="101"/>
    </row>
    <row r="686">
      <c r="G686" s="101"/>
    </row>
    <row r="687">
      <c r="G687" s="101"/>
    </row>
    <row r="688">
      <c r="G688" s="101"/>
    </row>
    <row r="689">
      <c r="G689" s="101"/>
    </row>
    <row r="690">
      <c r="G690" s="101"/>
    </row>
    <row r="691">
      <c r="G691" s="101"/>
    </row>
    <row r="692">
      <c r="G692" s="101"/>
    </row>
    <row r="693">
      <c r="G693" s="101"/>
    </row>
    <row r="694">
      <c r="G694" s="101"/>
    </row>
    <row r="695">
      <c r="G695" s="101"/>
    </row>
    <row r="696">
      <c r="G696" s="101"/>
    </row>
    <row r="697">
      <c r="G697" s="101"/>
    </row>
    <row r="698">
      <c r="G698" s="101"/>
    </row>
    <row r="699">
      <c r="G699" s="101"/>
    </row>
    <row r="700">
      <c r="G700" s="101"/>
    </row>
    <row r="701">
      <c r="G701" s="101"/>
    </row>
    <row r="702">
      <c r="G702" s="101"/>
    </row>
    <row r="703">
      <c r="G703" s="101"/>
    </row>
    <row r="704">
      <c r="G704" s="101"/>
    </row>
    <row r="705">
      <c r="G705" s="101"/>
    </row>
    <row r="706">
      <c r="G706" s="101"/>
    </row>
    <row r="707">
      <c r="G707" s="101"/>
    </row>
    <row r="708">
      <c r="G708" s="101"/>
    </row>
    <row r="709">
      <c r="G709" s="101"/>
    </row>
    <row r="710">
      <c r="G710" s="101"/>
    </row>
    <row r="711">
      <c r="G711" s="101"/>
    </row>
    <row r="712">
      <c r="G712" s="101"/>
    </row>
    <row r="713">
      <c r="G713" s="101"/>
    </row>
    <row r="714">
      <c r="G714" s="101"/>
    </row>
    <row r="715">
      <c r="G715" s="101"/>
    </row>
    <row r="716">
      <c r="G716" s="101"/>
    </row>
    <row r="717">
      <c r="G717" s="101"/>
    </row>
    <row r="718">
      <c r="G718" s="101"/>
    </row>
    <row r="719">
      <c r="G719" s="101"/>
    </row>
    <row r="720">
      <c r="G720" s="101"/>
    </row>
    <row r="721">
      <c r="G721" s="101"/>
    </row>
    <row r="722">
      <c r="G722" s="101"/>
    </row>
    <row r="723">
      <c r="G723" s="101"/>
    </row>
    <row r="724">
      <c r="G724" s="101"/>
    </row>
    <row r="725">
      <c r="G725" s="101"/>
    </row>
    <row r="726">
      <c r="G726" s="101"/>
    </row>
    <row r="727">
      <c r="G727" s="101"/>
    </row>
    <row r="728">
      <c r="G728" s="101"/>
    </row>
    <row r="729">
      <c r="G729" s="101"/>
    </row>
    <row r="730">
      <c r="G730" s="101"/>
    </row>
    <row r="731">
      <c r="G731" s="101"/>
    </row>
    <row r="732">
      <c r="G732" s="101"/>
    </row>
    <row r="733">
      <c r="G733" s="101"/>
    </row>
    <row r="734">
      <c r="G734" s="101"/>
    </row>
    <row r="735">
      <c r="G735" s="101"/>
    </row>
    <row r="736">
      <c r="G736" s="101"/>
    </row>
    <row r="737">
      <c r="G737" s="101"/>
    </row>
    <row r="738">
      <c r="G738" s="101"/>
    </row>
    <row r="739">
      <c r="G739" s="101"/>
    </row>
    <row r="740">
      <c r="G740" s="101"/>
    </row>
    <row r="741">
      <c r="G741" s="101"/>
    </row>
    <row r="742">
      <c r="G742" s="101"/>
    </row>
    <row r="743">
      <c r="G743" s="101"/>
    </row>
    <row r="744">
      <c r="G744" s="101"/>
    </row>
    <row r="745">
      <c r="G745" s="101"/>
    </row>
    <row r="746">
      <c r="G746" s="101"/>
    </row>
    <row r="747">
      <c r="G747" s="101"/>
    </row>
    <row r="748">
      <c r="G748" s="101"/>
    </row>
    <row r="749">
      <c r="G749" s="101"/>
    </row>
    <row r="750">
      <c r="G750" s="101"/>
    </row>
    <row r="751">
      <c r="G751" s="101"/>
    </row>
    <row r="752">
      <c r="G752" s="101"/>
    </row>
    <row r="753">
      <c r="G753" s="101"/>
    </row>
    <row r="754">
      <c r="G754" s="101"/>
    </row>
    <row r="755">
      <c r="G755" s="101"/>
    </row>
    <row r="756">
      <c r="G756" s="101"/>
    </row>
    <row r="757">
      <c r="G757" s="101"/>
    </row>
    <row r="758">
      <c r="G758" s="101"/>
    </row>
    <row r="759">
      <c r="G759" s="101"/>
    </row>
    <row r="760">
      <c r="G760" s="101"/>
    </row>
    <row r="761">
      <c r="G761" s="101"/>
    </row>
    <row r="762">
      <c r="G762" s="101"/>
    </row>
    <row r="763">
      <c r="G763" s="101"/>
    </row>
    <row r="764">
      <c r="G764" s="101"/>
    </row>
    <row r="765">
      <c r="G765" s="101"/>
    </row>
    <row r="766">
      <c r="G766" s="101"/>
    </row>
    <row r="767">
      <c r="G767" s="101"/>
    </row>
    <row r="768">
      <c r="G768" s="101"/>
    </row>
    <row r="769">
      <c r="G769" s="101"/>
    </row>
    <row r="770">
      <c r="G770" s="101"/>
    </row>
    <row r="771">
      <c r="G771" s="101"/>
    </row>
    <row r="772">
      <c r="G772" s="101"/>
    </row>
    <row r="773">
      <c r="G773" s="101"/>
    </row>
    <row r="774">
      <c r="G774" s="101"/>
    </row>
    <row r="775">
      <c r="G775" s="101"/>
    </row>
    <row r="776">
      <c r="G776" s="101"/>
    </row>
    <row r="777">
      <c r="G777" s="101"/>
    </row>
    <row r="778">
      <c r="G778" s="101"/>
    </row>
    <row r="779">
      <c r="G779" s="101"/>
    </row>
    <row r="780">
      <c r="G780" s="101"/>
    </row>
    <row r="781">
      <c r="G781" s="101"/>
    </row>
    <row r="782">
      <c r="G782" s="101"/>
    </row>
    <row r="783">
      <c r="G783" s="101"/>
    </row>
    <row r="784">
      <c r="G784" s="101"/>
    </row>
    <row r="785">
      <c r="G785" s="101"/>
    </row>
    <row r="786">
      <c r="G786" s="101"/>
    </row>
    <row r="787">
      <c r="G787" s="101"/>
    </row>
    <row r="788">
      <c r="G788" s="101"/>
    </row>
    <row r="789">
      <c r="G789" s="101"/>
    </row>
    <row r="790">
      <c r="G790" s="101"/>
    </row>
    <row r="791">
      <c r="G791" s="101"/>
    </row>
    <row r="792">
      <c r="G792" s="101"/>
    </row>
    <row r="793">
      <c r="G793" s="101"/>
    </row>
    <row r="794">
      <c r="G794" s="101"/>
    </row>
    <row r="795">
      <c r="G795" s="101"/>
    </row>
    <row r="796">
      <c r="G796" s="101"/>
    </row>
    <row r="797">
      <c r="G797" s="101"/>
    </row>
    <row r="798">
      <c r="G798" s="101"/>
    </row>
    <row r="799">
      <c r="G799" s="101"/>
    </row>
    <row r="800">
      <c r="G800" s="101"/>
    </row>
    <row r="801">
      <c r="G801" s="101"/>
    </row>
    <row r="802">
      <c r="G802" s="101"/>
    </row>
    <row r="803">
      <c r="G803" s="101"/>
    </row>
    <row r="804">
      <c r="G804" s="101"/>
    </row>
    <row r="805">
      <c r="G805" s="101"/>
    </row>
    <row r="806">
      <c r="G806" s="101"/>
    </row>
    <row r="807">
      <c r="G807" s="101"/>
    </row>
    <row r="808">
      <c r="G808" s="101"/>
    </row>
    <row r="809">
      <c r="G809" s="101"/>
    </row>
    <row r="810">
      <c r="G810" s="101"/>
    </row>
    <row r="811">
      <c r="G811" s="101"/>
    </row>
    <row r="812">
      <c r="G812" s="101"/>
    </row>
    <row r="813">
      <c r="G813" s="101"/>
    </row>
    <row r="814">
      <c r="G814" s="101"/>
    </row>
    <row r="815">
      <c r="G815" s="101"/>
    </row>
    <row r="816">
      <c r="G816" s="101"/>
    </row>
    <row r="817">
      <c r="G817" s="101"/>
    </row>
    <row r="818">
      <c r="G818" s="101"/>
    </row>
    <row r="819">
      <c r="G819" s="101"/>
    </row>
    <row r="820">
      <c r="G820" s="101"/>
    </row>
    <row r="821">
      <c r="G821" s="101"/>
    </row>
    <row r="822">
      <c r="G822" s="101"/>
    </row>
    <row r="823">
      <c r="G823" s="101"/>
    </row>
    <row r="824">
      <c r="G824" s="101"/>
    </row>
    <row r="825">
      <c r="G825" s="101"/>
    </row>
    <row r="826">
      <c r="G826" s="101"/>
    </row>
    <row r="827">
      <c r="G827" s="101"/>
    </row>
    <row r="828">
      <c r="G828" s="101"/>
    </row>
    <row r="829">
      <c r="G829" s="101"/>
    </row>
    <row r="830">
      <c r="G830" s="101"/>
    </row>
    <row r="831">
      <c r="G831" s="101"/>
    </row>
    <row r="832">
      <c r="G832" s="101"/>
    </row>
    <row r="833">
      <c r="G833" s="101"/>
    </row>
    <row r="834">
      <c r="G834" s="101"/>
    </row>
    <row r="835">
      <c r="G835" s="101"/>
    </row>
    <row r="836">
      <c r="G836" s="101"/>
    </row>
    <row r="837">
      <c r="G837" s="101"/>
    </row>
    <row r="838">
      <c r="G838" s="101"/>
    </row>
    <row r="839">
      <c r="G839" s="101"/>
    </row>
    <row r="840">
      <c r="G840" s="101"/>
    </row>
    <row r="841">
      <c r="G841" s="101"/>
    </row>
    <row r="842">
      <c r="G842" s="101"/>
    </row>
    <row r="843">
      <c r="G843" s="101"/>
    </row>
    <row r="844">
      <c r="G844" s="101"/>
    </row>
    <row r="845">
      <c r="G845" s="101"/>
    </row>
    <row r="846">
      <c r="G846" s="101"/>
    </row>
    <row r="847">
      <c r="G847" s="101"/>
    </row>
    <row r="848">
      <c r="G848" s="101"/>
    </row>
    <row r="849">
      <c r="G849" s="101"/>
    </row>
    <row r="850">
      <c r="G850" s="101"/>
    </row>
    <row r="851">
      <c r="G851" s="101"/>
    </row>
    <row r="852">
      <c r="G852" s="101"/>
    </row>
    <row r="853">
      <c r="G853" s="101"/>
    </row>
    <row r="854">
      <c r="G854" s="101"/>
    </row>
    <row r="855">
      <c r="G855" s="101"/>
    </row>
    <row r="856">
      <c r="G856" s="101"/>
    </row>
    <row r="857">
      <c r="G857" s="101"/>
    </row>
    <row r="858">
      <c r="G858" s="101"/>
    </row>
    <row r="859">
      <c r="G859" s="101"/>
    </row>
    <row r="860">
      <c r="G860" s="101"/>
    </row>
    <row r="861">
      <c r="G861" s="101"/>
    </row>
    <row r="862">
      <c r="G862" s="101"/>
    </row>
    <row r="863">
      <c r="G863" s="101"/>
    </row>
    <row r="864">
      <c r="G864" s="101"/>
    </row>
    <row r="865">
      <c r="G865" s="101"/>
    </row>
    <row r="866">
      <c r="G866" s="101"/>
    </row>
    <row r="867">
      <c r="G867" s="101"/>
    </row>
    <row r="868">
      <c r="G868" s="101"/>
    </row>
    <row r="869">
      <c r="G869" s="101"/>
    </row>
    <row r="870">
      <c r="G870" s="101"/>
    </row>
    <row r="871">
      <c r="G871" s="101"/>
    </row>
    <row r="872">
      <c r="G872" s="101"/>
    </row>
    <row r="873">
      <c r="G873" s="101"/>
    </row>
    <row r="874">
      <c r="G874" s="101"/>
    </row>
    <row r="875">
      <c r="G875" s="101"/>
    </row>
    <row r="876">
      <c r="G876" s="101"/>
    </row>
    <row r="877">
      <c r="G877" s="101"/>
    </row>
    <row r="878">
      <c r="G878" s="101"/>
    </row>
    <row r="879">
      <c r="G879" s="101"/>
    </row>
    <row r="880">
      <c r="G880" s="101"/>
    </row>
    <row r="881">
      <c r="G881" s="101"/>
    </row>
    <row r="882">
      <c r="G882" s="101"/>
    </row>
    <row r="883">
      <c r="G883" s="101"/>
    </row>
    <row r="884">
      <c r="G884" s="101"/>
    </row>
    <row r="885">
      <c r="G885" s="101"/>
    </row>
    <row r="886">
      <c r="G886" s="101"/>
    </row>
    <row r="887">
      <c r="G887" s="101"/>
    </row>
    <row r="888">
      <c r="G888" s="101"/>
    </row>
    <row r="889">
      <c r="G889" s="101"/>
    </row>
    <row r="890">
      <c r="G890" s="101"/>
    </row>
    <row r="891">
      <c r="G891" s="101"/>
    </row>
    <row r="892">
      <c r="G892" s="101"/>
    </row>
    <row r="893">
      <c r="G893" s="101"/>
    </row>
    <row r="894">
      <c r="G894" s="101"/>
    </row>
    <row r="895">
      <c r="G895" s="101"/>
    </row>
    <row r="896">
      <c r="G896" s="101"/>
    </row>
    <row r="897">
      <c r="G897" s="101"/>
    </row>
    <row r="898">
      <c r="G898" s="101"/>
    </row>
    <row r="899">
      <c r="G899" s="101"/>
    </row>
    <row r="900">
      <c r="G900" s="101"/>
    </row>
    <row r="901">
      <c r="G901" s="101"/>
    </row>
    <row r="902">
      <c r="G902" s="101"/>
    </row>
    <row r="903">
      <c r="G903" s="101"/>
    </row>
    <row r="904">
      <c r="G904" s="101"/>
    </row>
    <row r="905">
      <c r="G905" s="101"/>
    </row>
    <row r="906">
      <c r="G906" s="101"/>
    </row>
    <row r="907">
      <c r="G907" s="101"/>
    </row>
    <row r="908">
      <c r="G908" s="101"/>
    </row>
    <row r="909">
      <c r="G909" s="101"/>
    </row>
    <row r="910">
      <c r="G910" s="101"/>
    </row>
    <row r="911">
      <c r="G911" s="101"/>
    </row>
    <row r="912">
      <c r="G912" s="101"/>
    </row>
    <row r="913">
      <c r="G913" s="101"/>
    </row>
    <row r="914">
      <c r="G914" s="101"/>
    </row>
    <row r="915">
      <c r="G915" s="101"/>
    </row>
    <row r="916">
      <c r="G916" s="101"/>
    </row>
    <row r="917">
      <c r="G917" s="101"/>
    </row>
    <row r="918">
      <c r="G918" s="101"/>
    </row>
    <row r="919">
      <c r="G919" s="101"/>
    </row>
    <row r="920">
      <c r="G920" s="101"/>
    </row>
    <row r="921">
      <c r="G921" s="101"/>
    </row>
    <row r="922">
      <c r="G922" s="101"/>
    </row>
    <row r="923">
      <c r="G923" s="101"/>
    </row>
    <row r="924">
      <c r="G924" s="101"/>
    </row>
    <row r="925">
      <c r="G925" s="101"/>
    </row>
    <row r="926">
      <c r="G926" s="101"/>
    </row>
    <row r="927">
      <c r="G927" s="101"/>
    </row>
    <row r="928">
      <c r="G928" s="101"/>
    </row>
    <row r="929">
      <c r="G929" s="101"/>
    </row>
    <row r="930">
      <c r="G930" s="101"/>
    </row>
    <row r="931">
      <c r="G931" s="101"/>
    </row>
    <row r="932">
      <c r="G932" s="101"/>
    </row>
    <row r="933">
      <c r="G933" s="101"/>
    </row>
    <row r="934">
      <c r="G934" s="101"/>
    </row>
    <row r="935">
      <c r="G935" s="101"/>
    </row>
    <row r="936">
      <c r="G936" s="101"/>
    </row>
    <row r="937">
      <c r="G937" s="101"/>
    </row>
    <row r="938">
      <c r="G938" s="101"/>
    </row>
    <row r="939">
      <c r="G939" s="101"/>
    </row>
    <row r="940">
      <c r="G940" s="101"/>
    </row>
    <row r="941">
      <c r="G941" s="101"/>
    </row>
    <row r="942">
      <c r="G942" s="101"/>
    </row>
    <row r="943">
      <c r="G943" s="101"/>
    </row>
    <row r="944">
      <c r="G944" s="101"/>
    </row>
    <row r="945">
      <c r="G945" s="101"/>
    </row>
    <row r="946">
      <c r="G946" s="101"/>
    </row>
    <row r="947">
      <c r="G947" s="101"/>
    </row>
    <row r="948">
      <c r="G948" s="101"/>
    </row>
    <row r="949">
      <c r="G949" s="101"/>
    </row>
    <row r="950">
      <c r="G950" s="101"/>
    </row>
    <row r="951">
      <c r="G951" s="101"/>
    </row>
    <row r="952">
      <c r="G952" s="101"/>
    </row>
    <row r="953">
      <c r="G953" s="101"/>
    </row>
    <row r="954">
      <c r="G954" s="101"/>
    </row>
    <row r="955">
      <c r="G955" s="101"/>
    </row>
    <row r="956">
      <c r="G956" s="101"/>
    </row>
    <row r="957">
      <c r="G957" s="101"/>
    </row>
    <row r="958">
      <c r="G958" s="101"/>
    </row>
    <row r="959">
      <c r="G959" s="101"/>
    </row>
    <row r="960">
      <c r="G960" s="101"/>
    </row>
    <row r="961">
      <c r="G961" s="101"/>
    </row>
    <row r="962">
      <c r="G962" s="101"/>
    </row>
    <row r="963">
      <c r="G963" s="101"/>
    </row>
    <row r="964">
      <c r="G964" s="101"/>
    </row>
    <row r="965">
      <c r="G965" s="101"/>
    </row>
    <row r="966">
      <c r="G966" s="101"/>
    </row>
    <row r="967">
      <c r="G967" s="101"/>
    </row>
    <row r="968">
      <c r="G968" s="101"/>
    </row>
    <row r="969">
      <c r="G969" s="101"/>
    </row>
    <row r="970">
      <c r="G970" s="101"/>
    </row>
    <row r="971">
      <c r="G971" s="101"/>
    </row>
    <row r="972">
      <c r="G972" s="101"/>
    </row>
    <row r="973">
      <c r="G973" s="101"/>
    </row>
    <row r="974">
      <c r="G974" s="101"/>
    </row>
    <row r="975">
      <c r="G975" s="101"/>
    </row>
    <row r="976">
      <c r="G976" s="101"/>
    </row>
    <row r="977">
      <c r="G977" s="101"/>
    </row>
    <row r="978">
      <c r="G978" s="101"/>
    </row>
    <row r="979">
      <c r="G979" s="101"/>
    </row>
    <row r="980">
      <c r="G980" s="101"/>
    </row>
    <row r="981">
      <c r="G981" s="101"/>
    </row>
    <row r="982">
      <c r="G982" s="101"/>
    </row>
    <row r="983">
      <c r="G983" s="101"/>
    </row>
    <row r="984">
      <c r="G984" s="101"/>
    </row>
    <row r="985">
      <c r="G985" s="101"/>
    </row>
    <row r="986">
      <c r="G986" s="101"/>
    </row>
    <row r="987">
      <c r="G987" s="101"/>
    </row>
    <row r="988">
      <c r="G988" s="101"/>
    </row>
    <row r="989">
      <c r="G989" s="101"/>
    </row>
    <row r="990">
      <c r="G990" s="101"/>
    </row>
    <row r="991">
      <c r="G991" s="101"/>
    </row>
    <row r="992">
      <c r="G992" s="101"/>
    </row>
    <row r="993">
      <c r="G993" s="101"/>
    </row>
    <row r="994">
      <c r="G994" s="101"/>
    </row>
    <row r="995">
      <c r="G995" s="101"/>
    </row>
    <row r="996">
      <c r="G996" s="101"/>
    </row>
    <row r="997">
      <c r="G997" s="101"/>
    </row>
    <row r="998">
      <c r="G998" s="101"/>
    </row>
    <row r="999">
      <c r="G999" s="101"/>
    </row>
    <row r="1000">
      <c r="G1000" s="101"/>
    </row>
    <row r="1001">
      <c r="G1001" s="101"/>
    </row>
    <row r="1002">
      <c r="G1002" s="10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.88"/>
    <col customWidth="1" min="2" max="2" width="92.0"/>
  </cols>
  <sheetData>
    <row r="1">
      <c r="A1" s="102"/>
      <c r="B1" s="102" t="s">
        <v>140</v>
      </c>
    </row>
    <row r="2">
      <c r="A2" s="36">
        <v>1.0</v>
      </c>
      <c r="B2" s="36" t="s">
        <v>141</v>
      </c>
    </row>
    <row r="3">
      <c r="A3" s="36">
        <v>2.0</v>
      </c>
      <c r="B3" s="36" t="s">
        <v>142</v>
      </c>
    </row>
    <row r="4">
      <c r="A4" s="36">
        <v>3.0</v>
      </c>
      <c r="B4" s="36" t="s">
        <v>143</v>
      </c>
    </row>
    <row r="5">
      <c r="A5" s="36">
        <v>4.0</v>
      </c>
      <c r="B5" s="36" t="s">
        <v>144</v>
      </c>
    </row>
    <row r="6">
      <c r="A6" s="36">
        <v>5.0</v>
      </c>
      <c r="B6" s="36" t="s">
        <v>145</v>
      </c>
    </row>
    <row r="7">
      <c r="A7" s="36">
        <v>6.0</v>
      </c>
      <c r="B7" s="36" t="s">
        <v>146</v>
      </c>
    </row>
    <row r="8">
      <c r="A8" s="36">
        <v>7.0</v>
      </c>
      <c r="B8" s="36" t="s">
        <v>147</v>
      </c>
    </row>
    <row r="9">
      <c r="A9" s="36">
        <v>8.0</v>
      </c>
      <c r="B9" s="36" t="s">
        <v>148</v>
      </c>
    </row>
    <row r="10">
      <c r="A10" s="36"/>
      <c r="B10" s="36" t="s">
        <v>149</v>
      </c>
    </row>
    <row r="11">
      <c r="A11" s="36"/>
      <c r="B11" s="36" t="s">
        <v>150</v>
      </c>
    </row>
    <row r="12">
      <c r="A12" s="36"/>
      <c r="B12" s="36" t="s">
        <v>151</v>
      </c>
    </row>
    <row r="13">
      <c r="A13" s="36"/>
      <c r="B13" s="36" t="s">
        <v>152</v>
      </c>
    </row>
    <row r="14">
      <c r="A14" s="36"/>
      <c r="B14" s="36" t="s">
        <v>153</v>
      </c>
    </row>
    <row r="15">
      <c r="A15" s="36"/>
      <c r="B15" s="36" t="s">
        <v>154</v>
      </c>
    </row>
    <row r="16">
      <c r="A16" s="36"/>
      <c r="B16" s="36" t="s">
        <v>155</v>
      </c>
    </row>
    <row r="17">
      <c r="A17" s="36"/>
      <c r="B17" s="36" t="s">
        <v>156</v>
      </c>
    </row>
    <row r="18">
      <c r="A18" s="36"/>
      <c r="B18" s="36" t="s">
        <v>157</v>
      </c>
    </row>
    <row r="19">
      <c r="A19" s="36"/>
      <c r="B19" s="36" t="s">
        <v>158</v>
      </c>
    </row>
    <row r="20">
      <c r="A20" s="36"/>
      <c r="B20" s="36" t="s">
        <v>159</v>
      </c>
    </row>
    <row r="21">
      <c r="B21" s="36" t="s">
        <v>160</v>
      </c>
    </row>
    <row r="24">
      <c r="B24" s="14"/>
    </row>
    <row r="25">
      <c r="B25" s="14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